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Kaikei-sv3\共有用\みんなの仕事\メール文書\R7\2026.01.16　【県市町課】公営企業に係る経営比較分析表（令和６年度決算）の分析等について\"/>
    </mc:Choice>
  </mc:AlternateContent>
  <xr:revisionPtr revIDLastSave="0" documentId="13_ncr:1_{7A36BDF9-A8B9-48B5-A648-8714F759B8FD}" xr6:coauthVersionLast="47" xr6:coauthVersionMax="47" xr10:uidLastSave="{00000000-0000-0000-0000-000000000000}"/>
  <workbookProtection workbookAlgorithmName="SHA-512" workbookHashValue="m2uAeOxuqqN6r/+81VhJmO+39nV0S7x9RcX/kpTbWl9qVeLMQQLtIUSE0HmroamCrHmbes2s2OMBnHdWQ1oCxw==" workbookSaltValue="EBT4BaY5bCLr0jBL4wujH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I10" i="4" s="1"/>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H85" i="4"/>
  <c r="F85" i="4"/>
  <c r="AL10" i="4"/>
  <c r="W10" i="4"/>
  <c r="P10" i="4"/>
  <c r="BB8" i="4"/>
  <c r="AT8" i="4"/>
  <c r="AL8" i="4"/>
  <c r="AD8" i="4"/>
  <c r="W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<sst xmlns="http://schemas.openxmlformats.org/spreadsheetml/2006/main" count="228" uniqueCount="114">
  <si>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</si>
  <si>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</si>
  <si>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</si>
  <si>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</si>
  <si>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</si>
  <si>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</si>
  <si>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</si>
  <si>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</si>
  <si>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</si>
  <si>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</si>
  <si>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</si>
  <si>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</si>
  <si>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</si>
  <si>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</si>
  <si>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</si>
  <si>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</si>
  <si>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</si>
  <si>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</si>
  <si>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</si>
  <si>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</si>
  <si>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</si>
  <si>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</si>
  <si>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</si>
  <si>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</si>
  <si>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</si>
  <si>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</si>
  <si>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</si>
  <si>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</si>
  <si>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</si>
  <si>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</si>
  <si>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</si>
  <si>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</si>
  <si>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</si>
  <si>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</si>
  <si>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</si>
  <si>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</si>
  <si>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</si>
  <si>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</si>
  <si>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</si>
  <si>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</si>
  <si>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</si>
  <si>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</si>
  <si>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</si>
  <si>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</si>
  <si>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</si>
  <si>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</si>
  <si>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</si>
  <si>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</si>
  <si>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</si>
  <si>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</si>
  <si>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</si>
  <si>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</si>
  <si>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</si>
  <si>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</si>
  <si>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</si>
  <si>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</si>
  <si>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</si>
  <si>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</si>
  <si>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</si>
  <si>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</si>
  <si>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</si>
  <si>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</si>
  <si>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</si>
  <si>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</si>
  <si>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</si>
  <si>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</si>
  <si>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</si>
  <si>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</si>
  <si>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</si>
  <si>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</si>
  <si>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</si>
  <si>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</si>
  <si>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</si>
  <si>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</si>
  <si>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</si>
  <si>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</si>
  <si>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</si>
  <si>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</si>
  <si>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</si>
  <si>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</si>
  <si>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</si>
  <si>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</si>
  <si>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</si>
  <si>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</si>
  <si>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</si>
  <si>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</si>
  <si>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</si>
  <si>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</si>
  <si>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</si>
  <si>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</si>
  <si>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</si>
  <si>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</si>
  <si>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</si>
  <si>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山陽小野田市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</si>
  <si>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</si>
  <si>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</si>
  <si>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</si>
  <si>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</si>
  <si>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</si>
  <si>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</si>
  <si>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</si>
  <si>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</si>
  <si>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</si>
  <si>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</si>
  <si>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</si>
  <si>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</si>
  <si>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</si>
  <si>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</si>
  <si>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</si>
  <si>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</si>
  <si>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</si>
  <si>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①類似団体と比較しても高率であり、加えて上昇傾向にあることから、老朽化の状況は深刻である。漏水防止、災害対策の観点からも計画的な老朽施設の更新が急務である。
②③管路の老朽化に対し、更新が追いついていない状況であるが、管路更新工事を推進した結果、管路更新率は前年より向上している。長期的な計画に基づき管網の整理・統合を図り更新事業を今後も推進する必要がある。</t>
    <rPh sb="17" eb="18">
      <t>クワ</t>
    </rPh>
    <rPh sb="32" eb="35">
      <t>ロウキュウカ</t>
    </rPh>
    <rPh sb="36" eb="38">
      <t>ジョウキョウ</t>
    </rPh>
    <rPh sb="39" eb="41">
      <t>シンコク</t>
    </rPh>
    <rPh sb="167" eb="169">
      <t>コンゴ</t>
    </rPh>
    <phoneticPr fontId="4"/>
  </si>
  <si>
    <t>　料金改定の実施により収益は改善されたが、急激な物価高騰、労務費・エネルギー価格の上昇による支出増の影響を受け、想定した利益をあげることが厳しい状況となっている。
　一方、内部留保を積極的に活用したことで借入を抑制し、企業債残高は減少したが、今後も安定した利益の確保が難しい見通しであり、施設整備等に必要な財源として企業債の借入増加は避けられず、残高は今後増加していく見込みである。
　老朽化した施設の更新は着実に推進する必要があることから、国庫補助金を最大限活用し、借入額の抑制に努め持続可能な事業運営に努める。</t>
    <rPh sb="26" eb="28">
      <t>コウトウ</t>
    </rPh>
    <rPh sb="29" eb="32">
      <t>ロウムヒ</t>
    </rPh>
    <rPh sb="41" eb="43">
      <t>ジョウショウ</t>
    </rPh>
    <rPh sb="46" eb="48">
      <t>シシュツ</t>
    </rPh>
    <rPh sb="50" eb="52">
      <t>エイキョウ</t>
    </rPh>
    <rPh sb="53" eb="54">
      <t>ウ</t>
    </rPh>
    <rPh sb="69" eb="70">
      <t>キビ</t>
    </rPh>
    <rPh sb="83" eb="85">
      <t>イッポウ</t>
    </rPh>
    <rPh sb="86" eb="88">
      <t>ナイブ</t>
    </rPh>
    <rPh sb="88" eb="90">
      <t>リュウホ</t>
    </rPh>
    <rPh sb="91" eb="94">
      <t>セッキョクテキ</t>
    </rPh>
    <rPh sb="95" eb="97">
      <t>カツヨウ</t>
    </rPh>
    <rPh sb="102" eb="104">
      <t>カリイレ</t>
    </rPh>
    <rPh sb="105" eb="107">
      <t>ヨクセイ</t>
    </rPh>
    <rPh sb="109" eb="112">
      <t>キギョウサイ</t>
    </rPh>
    <rPh sb="112" eb="114">
      <t>ザンダカ</t>
    </rPh>
    <rPh sb="115" eb="117">
      <t>ゲンショウ</t>
    </rPh>
    <rPh sb="121" eb="123">
      <t>コンゴ</t>
    </rPh>
    <rPh sb="124" eb="126">
      <t>アンテイ</t>
    </rPh>
    <rPh sb="128" eb="130">
      <t>リエキ</t>
    </rPh>
    <rPh sb="131" eb="133">
      <t>カクホ</t>
    </rPh>
    <rPh sb="134" eb="135">
      <t>ムズカ</t>
    </rPh>
    <rPh sb="137" eb="139">
      <t>ミトオ</t>
    </rPh>
    <rPh sb="144" eb="148">
      <t>シセツセイビ</t>
    </rPh>
    <rPh sb="148" eb="149">
      <t>ナド</t>
    </rPh>
    <rPh sb="150" eb="152">
      <t>ヒツヨウ</t>
    </rPh>
    <rPh sb="153" eb="155">
      <t>ザイゲン</t>
    </rPh>
    <rPh sb="158" eb="161">
      <t>キギョウサイ</t>
    </rPh>
    <rPh sb="162" eb="164">
      <t>カリイレ</t>
    </rPh>
    <rPh sb="164" eb="166">
      <t>ゾウカ</t>
    </rPh>
    <rPh sb="167" eb="168">
      <t>サ</t>
    </rPh>
    <rPh sb="173" eb="175">
      <t>ザンダカ</t>
    </rPh>
    <rPh sb="176" eb="178">
      <t>コンゴ</t>
    </rPh>
    <rPh sb="178" eb="180">
      <t>ゾウカ</t>
    </rPh>
    <rPh sb="184" eb="186">
      <t>ミコ</t>
    </rPh>
    <rPh sb="193" eb="196">
      <t>ロウキュウカ</t>
    </rPh>
    <rPh sb="198" eb="200">
      <t>シセツ</t>
    </rPh>
    <rPh sb="201" eb="203">
      <t>コウシン</t>
    </rPh>
    <rPh sb="204" eb="206">
      <t>チャクジツ</t>
    </rPh>
    <rPh sb="207" eb="209">
      <t>スイシン</t>
    </rPh>
    <rPh sb="211" eb="213">
      <t>ヒツヨウ</t>
    </rPh>
    <rPh sb="221" eb="226">
      <t>コッコホジョキン</t>
    </rPh>
    <rPh sb="227" eb="230">
      <t>サイダイゲン</t>
    </rPh>
    <rPh sb="230" eb="232">
      <t>カツヨウ</t>
    </rPh>
    <rPh sb="234" eb="237">
      <t>カリイレガク</t>
    </rPh>
    <rPh sb="238" eb="240">
      <t>ヨクセイ</t>
    </rPh>
    <rPh sb="241" eb="242">
      <t>ツト</t>
    </rPh>
    <rPh sb="243" eb="245">
      <t>ジゾク</t>
    </rPh>
    <rPh sb="245" eb="247">
      <t>カノウ</t>
    </rPh>
    <rPh sb="248" eb="252">
      <t>ジギョウウンエイ</t>
    </rPh>
    <rPh sb="253" eb="254">
      <t>ツト</t>
    </rPh>
    <phoneticPr fontId="4"/>
  </si>
  <si>
    <t>①令和6年4月の料金改定により総収入が増加したことから、費用面において資産減耗費等が増加したものの前年度比2.27ポイント増の108.51％となった。
②欠損金は生じていない
③退職手当給付に伴い未払金が増加となり、前年から減少となったが、200%を超えており短期的な債務に対する支払い能力としては十分と考える。
④令和6年4月の料金改定により総収入が増加したことから、前年より減少した。
⑤料金改定により供給単価が増加したことから前年度比1.80ポイント増の104.60％となった。
⑥修繕費、委託料、資産減耗費等の増加により、前年より増加となった。
⑦人口減少により徐々に利用率の低下傾向にある。水需要の増加が見込めない現状では、人口減少等により、一層の利用率の低下が予測されるため、適正な施設規模の検討が必要である。
⑧類似団体平均を下回る水準が続いているため、計画的な老朽管の更新等による漏水の防止を行い改善に努める必要がある。</t>
    <rPh sb="249" eb="252">
      <t>シュウゼンヒ</t>
    </rPh>
    <rPh sb="253" eb="256">
      <t>イタクリョウ</t>
    </rPh>
    <rPh sb="274" eb="276">
      <t>ゾウカ</t>
    </rPh>
    <rPh sb="419" eb="42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</si>
</sst>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0.75</c:v>
                </c:pt>
                <c:pt idx="1">
                  <c:v>0.57999999999999996</c:v>
                </c:pt>
                <c:pt idx="2">
                  <c:v>0.69</c:v>
                </c:pt>
                <c:pt idx="3">
                  <c:v>0.56999999999999995</c:v>
                </c:pt>
                <c:pt idx="4">
                  <c:v>0.77</c:v>
                </c:pt>
              </c:numCache>
            </c:numRef>
          </c:val>
          <c:extLst>
            <c:ext xmlns:c16="http://schemas.microsoft.com/office/drawing/2014/chart" uri="{C3380CC4-5D6E-409C-BE32-E72D297353CC}">
              <c16:uniqueId val="{00000000-94B1-439D-882F-EB24C7C8ABC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94B1-439D-882F-EB24C7C8ABC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48.1</c:v>
                </c:pt>
                <c:pt idx="1">
                  <c:v>48.19</c:v>
                </c:pt>
                <c:pt idx="2">
                  <c:v>47.57</c:v>
                </c:pt>
                <c:pt idx="3">
                  <c:v>46.61</c:v>
                </c:pt>
                <c:pt idx="4">
                  <c:v>46.39</c:v>
                </c:pt>
              </c:numCache>
            </c:numRef>
          </c:val>
          <c:extLst>
            <c:ext xmlns:c16="http://schemas.microsoft.com/office/drawing/2014/chart" uri="{C3380CC4-5D6E-409C-BE32-E72D297353CC}">
              <c16:uniqueId val="{00000000-2C8B-4B8B-A21A-B661A7686EE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2C8B-4B8B-A21A-B661A7686EE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86.28</c:v>
                </c:pt>
                <c:pt idx="1">
                  <c:v>85.36</c:v>
                </c:pt>
                <c:pt idx="2">
                  <c:v>84.95</c:v>
                </c:pt>
                <c:pt idx="3">
                  <c:v>84.63</c:v>
                </c:pt>
                <c:pt idx="4">
                  <c:v>83.64</c:v>
                </c:pt>
              </c:numCache>
            </c:numRef>
          </c:val>
          <c:extLst>
            <c:ext xmlns:c16="http://schemas.microsoft.com/office/drawing/2014/chart" uri="{C3380CC4-5D6E-409C-BE32-E72D297353CC}">
              <c16:uniqueId val="{00000000-D3E9-4EFE-9EF3-54391467CCB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D3E9-4EFE-9EF3-54391467CCB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112.82</c:v>
                </c:pt>
                <c:pt idx="1">
                  <c:v>114.04</c:v>
                </c:pt>
                <c:pt idx="2">
                  <c:v>109.86</c:v>
                </c:pt>
                <c:pt idx="3">
                  <c:v>106.24</c:v>
                </c:pt>
                <c:pt idx="4">
                  <c:v>108.51</c:v>
                </c:pt>
              </c:numCache>
            </c:numRef>
          </c:val>
          <c:extLst>
            <c:ext xmlns:c16="http://schemas.microsoft.com/office/drawing/2014/chart" uri="{C3380CC4-5D6E-409C-BE32-E72D297353CC}">
              <c16:uniqueId val="{00000000-5A69-4836-81F2-66AD29EF083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A69-4836-81F2-66AD29EF083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53.2</c:v>
                </c:pt>
                <c:pt idx="1">
                  <c:v>54.18</c:v>
                </c:pt>
                <c:pt idx="2">
                  <c:v>54.81</c:v>
                </c:pt>
                <c:pt idx="3">
                  <c:v>55.63</c:v>
                </c:pt>
                <c:pt idx="4">
                  <c:v>55.78</c:v>
                </c:pt>
              </c:numCache>
            </c:numRef>
          </c:val>
          <c:extLst>
            <c:ext xmlns:c16="http://schemas.microsoft.com/office/drawing/2014/chart" uri="{C3380CC4-5D6E-409C-BE32-E72D297353CC}">
              <c16:uniqueId val="{00000000-29FC-4B70-BF70-DF31C09145F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29FC-4B70-BF70-DF31C09145F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40.020000000000003</c:v>
                </c:pt>
                <c:pt idx="1">
                  <c:v>42</c:v>
                </c:pt>
                <c:pt idx="2">
                  <c:v>42.8</c:v>
                </c:pt>
                <c:pt idx="3">
                  <c:v>47.14</c:v>
                </c:pt>
                <c:pt idx="4">
                  <c:v>48</c:v>
                </c:pt>
              </c:numCache>
            </c:numRef>
          </c:val>
          <c:extLst>
            <c:ext xmlns:c16="http://schemas.microsoft.com/office/drawing/2014/chart" uri="{C3380CC4-5D6E-409C-BE32-E72D297353CC}">
              <c16:uniqueId val="{00000000-B15E-4921-A434-75A270FA4E3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B15E-4921-A434-75A270FA4E3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30-4753-9D85-9057F118359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3030-4753-9D85-9057F118359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275.37</c:v>
                </c:pt>
                <c:pt idx="1">
                  <c:v>281.93</c:v>
                </c:pt>
                <c:pt idx="2">
                  <c:v>262.16000000000003</c:v>
                </c:pt>
                <c:pt idx="3">
                  <c:v>295.98</c:v>
                </c:pt>
                <c:pt idx="4">
                  <c:v>242.36</c:v>
                </c:pt>
              </c:numCache>
            </c:numRef>
          </c:val>
          <c:extLst>
            <c:ext xmlns:c16="http://schemas.microsoft.com/office/drawing/2014/chart" uri="{C3380CC4-5D6E-409C-BE32-E72D297353CC}">
              <c16:uniqueId val="{00000000-9096-4739-9F99-0244754715A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9096-4739-9F99-0244754715A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372.61</c:v>
                </c:pt>
                <c:pt idx="1">
                  <c:v>366.26</c:v>
                </c:pt>
                <c:pt idx="2">
                  <c:v>365.85</c:v>
                </c:pt>
                <c:pt idx="3">
                  <c:v>366.65</c:v>
                </c:pt>
                <c:pt idx="4">
                  <c:v>334.33</c:v>
                </c:pt>
              </c:numCache>
            </c:numRef>
          </c:val>
          <c:extLst>
            <c:ext xmlns:c16="http://schemas.microsoft.com/office/drawing/2014/chart" uri="{C3380CC4-5D6E-409C-BE32-E72D297353CC}">
              <c16:uniqueId val="{00000000-C4EE-4871-A0B5-1C1D8AA11DA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C4EE-4871-A0B5-1C1D8AA11DA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109.53</c:v>
                </c:pt>
                <c:pt idx="1">
                  <c:v>111.4</c:v>
                </c:pt>
                <c:pt idx="2">
                  <c:v>106.94</c:v>
                </c:pt>
                <c:pt idx="3">
                  <c:v>102.8</c:v>
                </c:pt>
                <c:pt idx="4">
                  <c:v>104.6</c:v>
                </c:pt>
              </c:numCache>
            </c:numRef>
          </c:val>
          <c:extLst>
            <c:ext xmlns:c16="http://schemas.microsoft.com/office/drawing/2014/chart" uri="{C3380CC4-5D6E-409C-BE32-E72D297353CC}">
              <c16:uniqueId val="{00000000-786A-4F88-82D5-E4167D3D7CB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786A-4F88-82D5-E4167D3D7CB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161.38999999999999</c:v>
                </c:pt>
                <c:pt idx="1">
                  <c:v>160.18</c:v>
                </c:pt>
                <c:pt idx="2">
                  <c:v>167.75</c:v>
                </c:pt>
                <c:pt idx="3">
                  <c:v>175.89</c:v>
                </c:pt>
                <c:pt idx="4">
                  <c:v>192.02</c:v>
                </c:pt>
              </c:numCache>
            </c:numRef>
          </c:val>
          <c:extLst>
            <c:ext xmlns:c16="http://schemas.microsoft.com/office/drawing/2014/chart" uri="{C3380CC4-5D6E-409C-BE32-E72D297353CC}">
              <c16:uniqueId val="{00000000-2763-427B-8FF4-FCE7A19FF3A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2763-427B-8FF4-FCE7A19FF3A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12" zoomScaleNormal="100" workbookViewId="0">
      <selection activeCell="AY35" sqref="AY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山口県　山陽小野田市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自治体職員</v>
      </c>
      <c r="AE8" s="74"/>
      <c r="AF8" s="74"/>
      <c r="AG8" s="74"/>
      <c r="AH8" s="74"/>
      <c r="AI8" s="74"/>
      <c r="AJ8" s="74"/>
      <c r="AK8" s="2"/>
      <c r="AL8" s="65">
        <f>データ!$R$6</f>
        <v>58871</v>
      </c>
      <c r="AM8" s="65"/>
      <c r="AN8" s="65"/>
      <c r="AO8" s="65"/>
      <c r="AP8" s="65"/>
      <c r="AQ8" s="65"/>
      <c r="AR8" s="65"/>
      <c r="AS8" s="65"/>
      <c r="AT8" s="36">
        <f>データ!$S$6</f>
        <v>133.09</v>
      </c>
      <c r="AU8" s="37"/>
      <c r="AV8" s="37"/>
      <c r="AW8" s="37"/>
      <c r="AX8" s="37"/>
      <c r="AY8" s="37"/>
      <c r="AZ8" s="37"/>
      <c r="BA8" s="37"/>
      <c r="BB8" s="54">
        <f>データ!$T$6</f>
        <v>442.34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56.68</v>
      </c>
      <c r="J10" s="37"/>
      <c r="K10" s="37"/>
      <c r="L10" s="37"/>
      <c r="M10" s="37"/>
      <c r="N10" s="37"/>
      <c r="O10" s="64"/>
      <c r="P10" s="54">
        <f>データ!$P$6</f>
        <v>99.38</v>
      </c>
      <c r="Q10" s="54"/>
      <c r="R10" s="54"/>
      <c r="S10" s="54"/>
      <c r="T10" s="54"/>
      <c r="U10" s="54"/>
      <c r="V10" s="54"/>
      <c r="W10" s="65">
        <f>データ!$Q$6</f>
        <v>3432</v>
      </c>
      <c r="X10" s="65"/>
      <c r="Y10" s="65"/>
      <c r="Z10" s="65"/>
      <c r="AA10" s="65"/>
      <c r="AB10" s="65"/>
      <c r="AC10" s="65"/>
      <c r="AD10" s="2"/>
      <c r="AE10" s="2"/>
      <c r="AF10" s="2"/>
      <c r="AG10" s="2"/>
      <c r="AH10" s="2"/>
      <c r="AI10" s="2"/>
      <c r="AJ10" s="2"/>
      <c r="AK10" s="2"/>
      <c r="AL10" s="65">
        <f>データ!$U$6</f>
        <v>58051</v>
      </c>
      <c r="AM10" s="65"/>
      <c r="AN10" s="65"/>
      <c r="AO10" s="65"/>
      <c r="AP10" s="65"/>
      <c r="AQ10" s="65"/>
      <c r="AR10" s="65"/>
      <c r="AS10" s="65"/>
      <c r="AT10" s="36">
        <f>データ!$V$6</f>
        <v>68.39</v>
      </c>
      <c r="AU10" s="37"/>
      <c r="AV10" s="37"/>
      <c r="AW10" s="37"/>
      <c r="AX10" s="37"/>
      <c r="AY10" s="37"/>
      <c r="AZ10" s="37"/>
      <c r="BA10" s="37"/>
      <c r="BB10" s="54">
        <f>データ!$W$6</f>
        <v>848.82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UP+X3jJCeBT9eNTQiaxDT/FEI7wHYCN8vuAZxqTNHvk9KwAzk8jGlhrSmI7cR6yDitLDM1FK0H2LkLeGSjbDQ==" saltValue="SrcRBI4M/OGdBXnENla+7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352161</v>
      </c>
      <c r="D6" s="20">
        <f t="shared" si="3"/>
        <v>46</v>
      </c>
      <c r="E6" s="20">
        <f t="shared" si="3"/>
        <v>1</v>
      </c>
      <c r="F6" s="20">
        <f t="shared" si="3"/>
        <v>0</v>
      </c>
      <c r="G6" s="20">
        <f t="shared" si="3"/>
        <v>1</v>
      </c>
      <c r="H6" s="20" t="str">
        <f t="shared" si="3"/>
        <v>山口県　山陽小野田市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56.68</v>
      </c>
      <c r="P6" s="21">
        <f t="shared" si="3"/>
        <v>99.38</v>
      </c>
      <c r="Q6" s="21">
        <f t="shared" si="3"/>
        <v>3432</v>
      </c>
      <c r="R6" s="21">
        <f t="shared" si="3"/>
        <v>58871</v>
      </c>
      <c r="S6" s="21">
        <f t="shared" si="3"/>
        <v>133.09</v>
      </c>
      <c r="T6" s="21">
        <f t="shared" si="3"/>
        <v>442.34</v>
      </c>
      <c r="U6" s="21">
        <f t="shared" si="3"/>
        <v>58051</v>
      </c>
      <c r="V6" s="21">
        <f t="shared" si="3"/>
        <v>68.39</v>
      </c>
      <c r="W6" s="21">
        <f t="shared" si="3"/>
        <v>848.82</v>
      </c>
      <c r="X6" s="22">
        <f>IF(X7="",NA(),X7)</f>
        <v>112.82</v>
      </c>
      <c r="Y6" s="22">
        <f t="shared" ref="Y6:AG6" si="4">IF(Y7="",NA(),Y7)</f>
        <v>114.04</v>
      </c>
      <c r="Z6" s="22">
        <f t="shared" si="4"/>
        <v>109.86</v>
      </c>
      <c r="AA6" s="22">
        <f t="shared" si="4"/>
        <v>106.24</v>
      </c>
      <c r="AB6" s="22">
        <f t="shared" si="4"/>
        <v>108.51</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275.37</v>
      </c>
      <c r="AU6" s="22">
        <f t="shared" ref="AU6:BC6" si="6">IF(AU7="",NA(),AU7)</f>
        <v>281.93</v>
      </c>
      <c r="AV6" s="22">
        <f t="shared" si="6"/>
        <v>262.16000000000003</v>
      </c>
      <c r="AW6" s="22">
        <f t="shared" si="6"/>
        <v>295.98</v>
      </c>
      <c r="AX6" s="22">
        <f t="shared" si="6"/>
        <v>242.36</v>
      </c>
      <c r="AY6" s="22">
        <f t="shared" si="6"/>
        <v>350.79</v>
      </c>
      <c r="AZ6" s="22">
        <f t="shared" si="6"/>
        <v>354.57</v>
      </c>
      <c r="BA6" s="22">
        <f t="shared" si="6"/>
        <v>357.74</v>
      </c>
      <c r="BB6" s="22">
        <f t="shared" si="6"/>
        <v>344.88</v>
      </c>
      <c r="BC6" s="22">
        <f t="shared" si="6"/>
        <v>326.02</v>
      </c>
      <c r="BD6" s="21" t="str">
        <f>IF(BD7="","",IF(BD7="-","【-】","【"&amp;SUBSTITUTE(TEXT(BD7,"#,##0.00"),"-","△")&amp;"】"))</f>
        <v>【239.69】</v>
      </c>
      <c r="BE6" s="22">
        <f>IF(BE7="",NA(),BE7)</f>
        <v>372.61</v>
      </c>
      <c r="BF6" s="22">
        <f t="shared" ref="BF6:BN6" si="7">IF(BF7="",NA(),BF7)</f>
        <v>366.26</v>
      </c>
      <c r="BG6" s="22">
        <f t="shared" si="7"/>
        <v>365.85</v>
      </c>
      <c r="BH6" s="22">
        <f t="shared" si="7"/>
        <v>366.65</v>
      </c>
      <c r="BI6" s="22">
        <f t="shared" si="7"/>
        <v>334.33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109.53</v>
      </c>
      <c r="BQ6" s="22">
        <f t="shared" ref="BQ6:BY6" si="8">IF(BQ7="",NA(),BQ7)</f>
        <v>111.4</v>
      </c>
      <c r="BR6" s="22">
        <f t="shared" si="8"/>
        <v>106.94</v>
      </c>
      <c r="BS6" s="22">
        <f t="shared" si="8"/>
        <v>102.8</v>
      </c>
      <c r="BT6" s="22">
        <f t="shared" si="8"/>
        <v>104.6</v>
      </c>
      <c r="BU6" s="22">
        <f t="shared" si="8"/>
        <v>100.85</v>
      </c>
      <c r="BV6" s="22">
        <f t="shared" si="8"/>
        <v>103.79</v>
      </c>
      <c r="BW6" s="22">
        <f t="shared" si="8"/>
        <v>98.3</v>
      </c>
      <c r="BX6" s="22">
        <f t="shared" si="8"/>
        <v>98.89</v>
      </c>
      <c r="BY6" s="22">
        <f t="shared" si="8"/>
        <v>99.25</v>
      </c>
      <c r="BZ6" s="21" t="str">
        <f>IF(BZ7="","",IF(BZ7="-","【-】","【"&amp;SUBSTITUTE(TEXT(BZ7,"#,##0.00"),"-","△")&amp;"】"))</f>
        <v>【97.59】</v>
      </c>
      <c r="CA6" s="22">
        <f>IF(CA7="",NA(),CA7)</f>
        <v>161.38999999999999</v>
      </c>
      <c r="CB6" s="22">
        <f t="shared" ref="CB6:CJ6" si="9">IF(CB7="",NA(),CB7)</f>
        <v>160.18</v>
      </c>
      <c r="CC6" s="22">
        <f t="shared" si="9"/>
        <v>167.75</v>
      </c>
      <c r="CD6" s="22">
        <f t="shared" si="9"/>
        <v>175.89</v>
      </c>
      <c r="CE6" s="22">
        <f t="shared" si="9"/>
        <v>192.02</v>
      </c>
      <c r="CF6" s="22">
        <f t="shared" si="9"/>
        <v>167.1</v>
      </c>
      <c r="CG6" s="22">
        <f t="shared" si="9"/>
        <v>167.86</v>
      </c>
      <c r="CH6" s="22">
        <f t="shared" si="9"/>
        <v>173.68</v>
      </c>
      <c r="CI6" s="22">
        <f t="shared" si="9"/>
        <v>174.52</v>
      </c>
      <c r="CJ6" s="22">
        <f t="shared" si="9"/>
        <v>178.92</v>
      </c>
      <c r="CK6" s="21" t="str">
        <f>IF(CK7="","",IF(CK7="-","【-】","【"&amp;SUBSTITUTE(TEXT(CK7,"#,##0.00"),"-","△")&amp;"】"))</f>
        <v>【181.66】</v>
      </c>
      <c r="CL6" s="22">
        <f>IF(CL7="",NA(),CL7)</f>
        <v>48.1</v>
      </c>
      <c r="CM6" s="22">
        <f t="shared" ref="CM6:CU6" si="10">IF(CM7="",NA(),CM7)</f>
        <v>48.19</v>
      </c>
      <c r="CN6" s="22">
        <f t="shared" si="10"/>
        <v>47.57</v>
      </c>
      <c r="CO6" s="22">
        <f t="shared" si="10"/>
        <v>46.61</v>
      </c>
      <c r="CP6" s="22">
        <f t="shared" si="10"/>
        <v>46.39</v>
      </c>
      <c r="CQ6" s="22">
        <f t="shared" si="10"/>
        <v>59.91</v>
      </c>
      <c r="CR6" s="22">
        <f t="shared" si="10"/>
        <v>59.4</v>
      </c>
      <c r="CS6" s="22">
        <f t="shared" si="10"/>
        <v>59.24</v>
      </c>
      <c r="CT6" s="22">
        <f t="shared" si="10"/>
        <v>58.77</v>
      </c>
      <c r="CU6" s="22">
        <f t="shared" si="10"/>
        <v>59.17</v>
      </c>
      <c r="CV6" s="21" t="str">
        <f>IF(CV7="","",IF(CV7="-","【-】","【"&amp;SUBSTITUTE(TEXT(CV7,"#,##0.00"),"-","△")&amp;"】"))</f>
        <v>【60.21】</v>
      </c>
      <c r="CW6" s="22">
        <f>IF(CW7="",NA(),CW7)</f>
        <v>86.28</v>
      </c>
      <c r="CX6" s="22">
        <f t="shared" ref="CX6:DF6" si="11">IF(CX7="",NA(),CX7)</f>
        <v>85.36</v>
      </c>
      <c r="CY6" s="22">
        <f t="shared" si="11"/>
        <v>84.95</v>
      </c>
      <c r="CZ6" s="22">
        <f t="shared" si="11"/>
        <v>84.63</v>
      </c>
      <c r="DA6" s="22">
        <f t="shared" si="11"/>
        <v>83.64</v>
      </c>
      <c r="DB6" s="22">
        <f t="shared" si="11"/>
        <v>87.26</v>
      </c>
      <c r="DC6" s="22">
        <f t="shared" si="11"/>
        <v>87.57</v>
      </c>
      <c r="DD6" s="22">
        <f t="shared" si="11"/>
        <v>87.26</v>
      </c>
      <c r="DE6" s="22">
        <f t="shared" si="11"/>
        <v>86.95</v>
      </c>
      <c r="DF6" s="22">
        <f t="shared" si="11"/>
        <v>86.58</v>
      </c>
      <c r="DG6" s="21" t="str">
        <f>IF(DG7="","",IF(DG7="-","【-】","【"&amp;SUBSTITUTE(TEXT(DG7,"#,##0.00"),"-","△")&amp;"】"))</f>
        <v>【89.21】</v>
      </c>
      <c r="DH6" s="22">
        <f>IF(DH7="",NA(),DH7)</f>
        <v>53.2</v>
      </c>
      <c r="DI6" s="22">
        <f t="shared" ref="DI6:DQ6" si="12">IF(DI7="",NA(),DI7)</f>
        <v>54.18</v>
      </c>
      <c r="DJ6" s="22">
        <f t="shared" si="12"/>
        <v>54.81</v>
      </c>
      <c r="DK6" s="22">
        <f t="shared" si="12"/>
        <v>55.63</v>
      </c>
      <c r="DL6" s="22">
        <f t="shared" si="12"/>
        <v>55.78</v>
      </c>
      <c r="DM6" s="22">
        <f t="shared" si="12"/>
        <v>49.2</v>
      </c>
      <c r="DN6" s="22">
        <f t="shared" si="12"/>
        <v>50.01</v>
      </c>
      <c r="DO6" s="22">
        <f t="shared" si="12"/>
        <v>50.99</v>
      </c>
      <c r="DP6" s="22">
        <f t="shared" si="12"/>
        <v>51.79</v>
      </c>
      <c r="DQ6" s="22">
        <f t="shared" si="12"/>
        <v>52.02</v>
      </c>
      <c r="DR6" s="21" t="str">
        <f>IF(DR7="","",IF(DR7="-","【-】","【"&amp;SUBSTITUTE(TEXT(DR7,"#,##0.00"),"-","△")&amp;"】"))</f>
        <v>【52.41】</v>
      </c>
      <c r="DS6" s="22">
        <f>IF(DS7="",NA(),DS7)</f>
        <v>40.020000000000003</v>
      </c>
      <c r="DT6" s="22">
        <f t="shared" ref="DT6:EB6" si="13">IF(DT7="",NA(),DT7)</f>
        <v>42</v>
      </c>
      <c r="DU6" s="22">
        <f t="shared" si="13"/>
        <v>42.8</v>
      </c>
      <c r="DV6" s="22">
        <f t="shared" si="13"/>
        <v>47.14</v>
      </c>
      <c r="DW6" s="22">
        <f t="shared" si="13"/>
        <v>48</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0.75</v>
      </c>
      <c r="EE6" s="22">
        <f t="shared" ref="EE6:EM6" si="14">IF(EE7="",NA(),EE7)</f>
        <v>0.57999999999999996</v>
      </c>
      <c r="EF6" s="22">
        <f t="shared" si="14"/>
        <v>0.69</v>
      </c>
      <c r="EG6" s="22">
        <f t="shared" si="14"/>
        <v>0.56999999999999995</v>
      </c>
      <c r="EH6" s="22">
        <f t="shared" si="14"/>
        <v>0.77</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352161</v>
      </c>
      <c r="D7" s="24">
        <v>46</v>
      </c>
      <c r="E7" s="24">
        <v>1</v>
      </c>
      <c r="F7" s="24">
        <v>0</v>
      </c>
      <c r="G7" s="24">
        <v>1</v>
      </c>
      <c r="H7" s="24" t="s">
        <v>93</v>
      </c>
      <c r="I7" s="24" t="s">
        <v>94</v>
      </c>
      <c r="J7" s="24" t="s">
        <v>95</v>
      </c>
      <c r="K7" s="24" t="s">
        <v>96</v>
      </c>
      <c r="L7" s="24" t="s">
        <v>97</v>
      </c>
      <c r="M7" s="24" t="s">
        <v>98</v>
      </c>
      <c r="N7" s="25" t="s">
        <v>99</v>
      </c>
      <c r="O7" s="25">
        <v>56.68</v>
      </c>
      <c r="P7" s="25">
        <v>99.38</v>
      </c>
      <c r="Q7" s="25">
        <v>3432</v>
      </c>
      <c r="R7" s="25">
        <v>58871</v>
      </c>
      <c r="S7" s="25">
        <v>133.09</v>
      </c>
      <c r="T7" s="25">
        <v>442.34</v>
      </c>
      <c r="U7" s="25">
        <v>58051</v>
      </c>
      <c r="V7" s="25">
        <v>68.39</v>
      </c>
      <c r="W7" s="25">
        <v>848.82</v>
      </c>
      <c r="X7" s="25">
        <v>112.82</v>
      </c>
      <c r="Y7" s="25">
        <v>114.04</v>
      </c>
      <c r="Z7" s="25">
        <v>109.86</v>
      </c>
      <c r="AA7" s="25">
        <v>106.24</v>
      </c>
      <c r="AB7" s="25">
        <v>108.51</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275.37</v>
      </c>
      <c r="AU7" s="25">
        <v>281.93</v>
      </c>
      <c r="AV7" s="25">
        <v>262.16000000000003</v>
      </c>
      <c r="AW7" s="25">
        <v>295.98</v>
      </c>
      <c r="AX7" s="25">
        <v>242.36</v>
      </c>
      <c r="AY7" s="25">
        <v>350.79</v>
      </c>
      <c r="AZ7" s="25">
        <v>354.57</v>
      </c>
      <c r="BA7" s="25">
        <v>357.74</v>
      </c>
      <c r="BB7" s="25">
        <v>344.88</v>
      </c>
      <c r="BC7" s="25">
        <v>326.02</v>
      </c>
      <c r="BD7" s="25">
        <v>239.69</v>
      </c>
      <c r="BE7" s="25">
        <v>372.61</v>
      </c>
      <c r="BF7" s="25">
        <v>366.26</v>
      </c>
      <c r="BG7" s="25">
        <v>365.85</v>
      </c>
      <c r="BH7" s="25">
        <v>366.65</v>
      </c>
      <c r="BI7" s="25">
        <v>334.33</v>
      </c>
      <c r="BJ7" s="25">
        <v>322.92</v>
      </c>
      <c r="BK7" s="25">
        <v>303.45999999999998</v>
      </c>
      <c r="BL7" s="25">
        <v>307.27999999999997</v>
      </c>
      <c r="BM7" s="25">
        <v>304.02</v>
      </c>
      <c r="BN7" s="25">
        <v>300.54000000000002</v>
      </c>
      <c r="BO7" s="25">
        <v>264.86</v>
      </c>
      <c r="BP7" s="25">
        <v>109.53</v>
      </c>
      <c r="BQ7" s="25">
        <v>111.4</v>
      </c>
      <c r="BR7" s="25">
        <v>106.94</v>
      </c>
      <c r="BS7" s="25">
        <v>102.8</v>
      </c>
      <c r="BT7" s="25">
        <v>104.6</v>
      </c>
      <c r="BU7" s="25">
        <v>100.85</v>
      </c>
      <c r="BV7" s="25">
        <v>103.79</v>
      </c>
      <c r="BW7" s="25">
        <v>98.3</v>
      </c>
      <c r="BX7" s="25">
        <v>98.89</v>
      </c>
      <c r="BY7" s="25">
        <v>99.25</v>
      </c>
      <c r="BZ7" s="25">
        <v>97.59</v>
      </c>
      <c r="CA7" s="25">
        <v>161.38999999999999</v>
      </c>
      <c r="CB7" s="25">
        <v>160.18</v>
      </c>
      <c r="CC7" s="25">
        <v>167.75</v>
      </c>
      <c r="CD7" s="25">
        <v>175.89</v>
      </c>
      <c r="CE7" s="25">
        <v>192.02</v>
      </c>
      <c r="CF7" s="25">
        <v>167.1</v>
      </c>
      <c r="CG7" s="25">
        <v>167.86</v>
      </c>
      <c r="CH7" s="25">
        <v>173.68</v>
      </c>
      <c r="CI7" s="25">
        <v>174.52</v>
      </c>
      <c r="CJ7" s="25">
        <v>178.92</v>
      </c>
      <c r="CK7" s="25">
        <v>181.66</v>
      </c>
      <c r="CL7" s="25">
        <v>48.1</v>
      </c>
      <c r="CM7" s="25">
        <v>48.19</v>
      </c>
      <c r="CN7" s="25">
        <v>47.57</v>
      </c>
      <c r="CO7" s="25">
        <v>46.61</v>
      </c>
      <c r="CP7" s="25">
        <v>46.39</v>
      </c>
      <c r="CQ7" s="25">
        <v>59.91</v>
      </c>
      <c r="CR7" s="25">
        <v>59.4</v>
      </c>
      <c r="CS7" s="25">
        <v>59.24</v>
      </c>
      <c r="CT7" s="25">
        <v>58.77</v>
      </c>
      <c r="CU7" s="25">
        <v>59.17</v>
      </c>
      <c r="CV7" s="25">
        <v>60.21</v>
      </c>
      <c r="CW7" s="25">
        <v>86.28</v>
      </c>
      <c r="CX7" s="25">
        <v>85.36</v>
      </c>
      <c r="CY7" s="25">
        <v>84.95</v>
      </c>
      <c r="CZ7" s="25">
        <v>84.63</v>
      </c>
      <c r="DA7" s="25">
        <v>83.64</v>
      </c>
      <c r="DB7" s="25">
        <v>87.26</v>
      </c>
      <c r="DC7" s="25">
        <v>87.57</v>
      </c>
      <c r="DD7" s="25">
        <v>87.26</v>
      </c>
      <c r="DE7" s="25">
        <v>86.95</v>
      </c>
      <c r="DF7" s="25">
        <v>86.58</v>
      </c>
      <c r="DG7" s="25">
        <v>89.21</v>
      </c>
      <c r="DH7" s="25">
        <v>53.2</v>
      </c>
      <c r="DI7" s="25">
        <v>54.18</v>
      </c>
      <c r="DJ7" s="25">
        <v>54.81</v>
      </c>
      <c r="DK7" s="25">
        <v>55.63</v>
      </c>
      <c r="DL7" s="25">
        <v>55.78</v>
      </c>
      <c r="DM7" s="25">
        <v>49.2</v>
      </c>
      <c r="DN7" s="25">
        <v>50.01</v>
      </c>
      <c r="DO7" s="25">
        <v>50.99</v>
      </c>
      <c r="DP7" s="25">
        <v>51.79</v>
      </c>
      <c r="DQ7" s="25">
        <v>52.02</v>
      </c>
      <c r="DR7" s="25">
        <v>52.41</v>
      </c>
      <c r="DS7" s="25">
        <v>40.020000000000003</v>
      </c>
      <c r="DT7" s="25">
        <v>42</v>
      </c>
      <c r="DU7" s="25">
        <v>42.8</v>
      </c>
      <c r="DV7" s="25">
        <v>47.14</v>
      </c>
      <c r="DW7" s="25">
        <v>48</v>
      </c>
      <c r="DX7" s="25">
        <v>18.329999999999998</v>
      </c>
      <c r="DY7" s="25">
        <v>20.27</v>
      </c>
      <c r="DZ7" s="25">
        <v>21.69</v>
      </c>
      <c r="EA7" s="25">
        <v>23.19</v>
      </c>
      <c r="EB7" s="25">
        <v>24.61</v>
      </c>
      <c r="EC7" s="25">
        <v>26.78</v>
      </c>
      <c r="ED7" s="25">
        <v>0.75</v>
      </c>
      <c r="EE7" s="25">
        <v>0.57999999999999996</v>
      </c>
      <c r="EF7" s="25">
        <v>0.69</v>
      </c>
      <c r="EG7" s="25">
        <v>0.56999999999999995</v>
      </c>
      <c r="EH7" s="25">
        <v>0.77</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zaisei2</cp:lastModifiedBy>
  <cp:lastPrinted>2026-01-21T23:28:44Z</cp:lastPrinted>
  <dcterms:created xsi:type="dcterms:W3CDTF">2025-12-12T09:22:01Z</dcterms:created>
  <dcterms:modified xsi:type="dcterms:W3CDTF">2026-01-21T23:59:50Z</dcterms:modified>
  <cp:category/>
</cp:coreProperties>
</file>