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渡邊\★起案\起案（R04）\Q1002-27 (2023.02.02) 公営企業に係る「経営比較分析表」（令和3年度決算）の分析等について\提出用(R2決算)\"/>
    </mc:Choice>
  </mc:AlternateContent>
  <xr:revisionPtr revIDLastSave="0" documentId="13_ncr:1_{9769A93A-599E-435B-8565-FA16D81C076F}" xr6:coauthVersionLast="40" xr6:coauthVersionMax="40" xr10:uidLastSave="{00000000-0000-0000-0000-000000000000}"/>
  <workbookProtection workbookAlgorithmName="SHA-512" workbookHashValue="BPhlNCwlp/3ZJzeE2dcm9kh/on7Qnm3hixZlqunA2pehPVWLdVWCahYPHwnt798akCiAVYktnjDJgObXv9MKpQ==" workbookSaltValue="daSpIMkdT5bNa2wE/7T98w=="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RA81" i="4"/>
  <c r="OY81" i="4"/>
  <c r="NX81" i="4"/>
  <c r="MW81" i="4"/>
  <c r="JN81" i="4"/>
  <c r="HL81" i="4"/>
  <c r="EC81" i="4"/>
  <c r="DB81" i="4"/>
  <c r="CA81" i="4"/>
  <c r="Y81" i="4"/>
  <c r="PZ80" i="4"/>
  <c r="NX80" i="4"/>
  <c r="KO80" i="4"/>
  <c r="IM80" i="4"/>
  <c r="HL80" i="4"/>
  <c r="GK80" i="4"/>
  <c r="DB80" i="4"/>
  <c r="AZ80" i="4"/>
  <c r="PZ79" i="4"/>
  <c r="NX79" i="4"/>
  <c r="MW79" i="4"/>
  <c r="JN79" i="4"/>
  <c r="HL79" i="4"/>
  <c r="GK79" i="4"/>
  <c r="AZ79" i="4"/>
  <c r="Y79" i="4"/>
  <c r="QN56" i="4"/>
  <c r="PT56" i="4"/>
  <c r="OZ56" i="4"/>
  <c r="MN56" i="4"/>
  <c r="KZ56" i="4"/>
  <c r="JL56" i="4"/>
  <c r="HT56" i="4"/>
  <c r="GZ56" i="4"/>
  <c r="FL56" i="4"/>
  <c r="ER56" i="4"/>
  <c r="CZ56" i="4"/>
  <c r="BL56" i="4"/>
  <c r="X56" i="4"/>
  <c r="RH55" i="4"/>
  <c r="QN55" i="4"/>
  <c r="PT55" i="4"/>
  <c r="OZ55" i="4"/>
  <c r="OF55" i="4"/>
  <c r="LT55" i="4"/>
  <c r="KZ55" i="4"/>
  <c r="HT55" i="4"/>
  <c r="GZ55" i="4"/>
  <c r="GF55" i="4"/>
  <c r="FL55" i="4"/>
  <c r="ER55" i="4"/>
  <c r="CZ55" i="4"/>
  <c r="AR55" i="4"/>
  <c r="X55" i="4"/>
  <c r="QN54" i="4"/>
  <c r="OZ54" i="4"/>
  <c r="LT54" i="4"/>
  <c r="KF54" i="4"/>
  <c r="JL54" i="4"/>
  <c r="GZ54" i="4"/>
  <c r="FL54" i="4"/>
  <c r="ER54" i="4"/>
  <c r="AR54" i="4"/>
  <c r="X54" i="4"/>
  <c r="QN33" i="4"/>
  <c r="PT33" i="4"/>
  <c r="OZ33" i="4"/>
  <c r="MN33" i="4"/>
  <c r="KZ33" i="4"/>
  <c r="JL33" i="4"/>
  <c r="HT33" i="4"/>
  <c r="GZ33" i="4"/>
  <c r="FL33" i="4"/>
  <c r="ER33" i="4"/>
  <c r="CZ33" i="4"/>
  <c r="BL33" i="4"/>
  <c r="X33" i="4"/>
  <c r="RH32" i="4"/>
  <c r="QN32" i="4"/>
  <c r="PT32" i="4"/>
  <c r="OZ32" i="4"/>
  <c r="OF32" i="4"/>
  <c r="LT32" i="4"/>
  <c r="KZ32" i="4"/>
  <c r="HT32" i="4"/>
  <c r="GZ32" i="4"/>
  <c r="GF32" i="4"/>
  <c r="FL32" i="4"/>
  <c r="ER32" i="4"/>
  <c r="CZ32" i="4"/>
  <c r="AR32" i="4"/>
  <c r="X32" i="4"/>
  <c r="QN31" i="4"/>
  <c r="OZ31" i="4"/>
  <c r="LT31" i="4"/>
  <c r="KF31" i="4"/>
  <c r="JL31" i="4"/>
  <c r="GZ31" i="4"/>
  <c r="FL31" i="4"/>
  <c r="ER31" i="4"/>
  <c r="AR31" i="4"/>
  <c r="X31" i="4"/>
  <c r="LZ10" i="4"/>
  <c r="IT10" i="4"/>
  <c r="FN10" i="4"/>
  <c r="CH10" i="4"/>
  <c r="B10" i="4"/>
  <c r="PF8" i="4"/>
  <c r="LZ8" i="4"/>
  <c r="IT8" i="4"/>
  <c r="FN8" i="4"/>
  <c r="CH8" i="4"/>
  <c r="B8" i="4"/>
  <c r="B5" i="4"/>
  <c r="CZ31" i="4" l="1"/>
  <c r="CZ54" i="4"/>
  <c r="EC79" i="4"/>
  <c r="BL31" i="4"/>
  <c r="MN31" i="4"/>
  <c r="BL32" i="4"/>
  <c r="JL32" i="4"/>
  <c r="MN32" i="4"/>
  <c r="BL54" i="4"/>
  <c r="MN54" i="4"/>
  <c r="BL55" i="4"/>
  <c r="JL55" i="4"/>
  <c r="MN55" i="4"/>
  <c r="CA79" i="4"/>
  <c r="RA79" i="4"/>
  <c r="CF31" i="4"/>
  <c r="GF31" i="4"/>
  <c r="OF31" i="4"/>
  <c r="RH31" i="4"/>
  <c r="CF32" i="4"/>
  <c r="KF32" i="4"/>
  <c r="CF33" i="4"/>
  <c r="GF33" i="4"/>
  <c r="KF33" i="4"/>
  <c r="OF33" i="4"/>
  <c r="RH33" i="4"/>
  <c r="CF54" i="4"/>
  <c r="GF54" i="4"/>
  <c r="OF54" i="4"/>
  <c r="RH54" i="4"/>
  <c r="CF55" i="4"/>
  <c r="KF55" i="4"/>
  <c r="CF56" i="4"/>
  <c r="GF56" i="4"/>
  <c r="KF56" i="4"/>
  <c r="OF56" i="4"/>
  <c r="RH56" i="4"/>
  <c r="DB79" i="4"/>
  <c r="IM79" i="4"/>
  <c r="Y80" i="4"/>
  <c r="EC80" i="4"/>
  <c r="JN80" i="4"/>
  <c r="OY80" i="4"/>
  <c r="AZ81" i="4"/>
  <c r="GK81" i="4"/>
  <c r="KO81" i="4"/>
  <c r="PZ81" i="4"/>
  <c r="KZ31" i="4"/>
  <c r="KZ54" i="4"/>
  <c r="OY79" i="4"/>
  <c r="HT31" i="4"/>
  <c r="PT31" i="4"/>
  <c r="AR33" i="4"/>
  <c r="LT33" i="4"/>
  <c r="HT54" i="4"/>
  <c r="PT54" i="4"/>
  <c r="AR56" i="4"/>
  <c r="LT56" i="4"/>
  <c r="KO79" i="4"/>
  <c r="CA80" i="4"/>
  <c r="MW80" i="4"/>
  <c r="RA80" i="4"/>
  <c r="IM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<sst xmlns="http://schemas.openxmlformats.org/spreadsheetml/2006/main" count="262" uniqueCount="107">
  <si>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</si>
  <si>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</si>
  <si>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</si>
  <si>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</si>
  <si>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</si>
  <si>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</si>
  <si>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</si>
  <si>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</si>
  <si>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</si>
  <si>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</si>
  <si>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</si>
  <si>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</si>
  <si>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</si>
  <si>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</si>
  <si>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</si>
  <si>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</si>
  <si>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</si>
  <si>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</si>
  <si>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</si>
  <si>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</si>
  <si>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</si>
  <si>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</si>
  <si>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</si>
  <si>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</si>
  <si>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</si>
  <si>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</si>
  <si>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</si>
  <si>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</si>
  <si>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</si>
  <si>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</si>
  <si>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</si>
  <si>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</si>
  <si>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</si>
  <si>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</si>
  <si>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</si>
  <si>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</si>
  <si>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</si>
  <si>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</si>
  <si>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</si>
  <si>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</si>
  <si>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</si>
  <si>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</si>
  <si>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</si>
  <si>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</si>
  <si>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</si>
  <si>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</si>
  <si>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</si>
  <si>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</si>
  <si>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</si>
  <si>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</si>
  <si>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</si>
  <si>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</si>
  <si>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</si>
  <si>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</si>
  <si>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</si>
  <si>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</si>
  <si>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</si>
  <si>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</si>
  <si>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</si>
  <si>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</si>
  <si>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</si>
  <si>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</si>
  <si>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</si>
  <si>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</si>
  <si>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</si>
  <si>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</si>
  <si>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</si>
  <si>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</si>
  <si>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</si>
  <si>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</si>
  <si>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</si>
  <si>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</si>
  <si>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</si>
  <si>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</si>
  <si>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</si>
  <si>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</si>
  <si>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</si>
  <si>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</si>
  <si>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</si>
  <si>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</si>
  <si>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</si>
  <si>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</si>
  <si>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</si>
  <si>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</si>
  <si>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</si>
  <si>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</si>
  <si>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</si>
  <si>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</si>
  <si>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</si>
  <si>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</si>
  <si>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</si>
  <si>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</si>
  <si>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</si>
  <si>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</si>
  <si>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</si>
  <si>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</si>
  <si>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</si>
  <si>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</si>
  <si>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</si>
  <si>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</si>
  <si>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</si>
  <si>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</si>
  <si>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</si>
  <si>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</si>
  <si>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契約水量の減により給水収益が減少したが、経常費用において、会計支弁職員数が1名減となったことにより人件費が減少し、また動力費、負担金等においても減少となったことから収益以上に費用が減少したことから比率が上昇した。他団体及び当団体の過去の実績と比較しても高水準となっており良好といえる。
②欠損金は生じていない。
③送水管改良工事費の大幅な減により未払金の減、現金預金の増となり、指標の値が上昇した。
④給水収益については契約水量の減量により減収となったが、企業債において、借入を行わず償還のみを行うことで残高が着実に減少していることから比率は低下している。
⑤⑥供給単価に変動はなかったが、給水原価において、人件費、動力費、負担金等が減少したことにより経常費用が大幅に減少した。そのことにより料金回収率は上昇し、依然高水準を維持している。
⑦ユーザーの実使用量が減少していることから近年は減少傾向となっており、他団体と比較して高水準ではあるものの、指標の値は前年度から悪化している。
⑧前年度に引き続き、契約水量の減量があったため比率が低下した。</t>
  </si>
  <si>
    <t>　責任水量制により安定した収益を得ている現状ではあるが、昨年度に引き続き契約水量の減量に伴い給水収益は減少している。加えて事業撤退等により大幅な給水収益の減少も見込まれることから、今後の収益確保に不安を抱えている状況である。
　また、老朽化については、その進行は確実に進んでおり、当該年度においては、機器類の更新を行っているものの管路更新の着手に至らず、関連指標についてはすべて悪化している。
　経営状況が比較的安定している現段階から計画的に老朽施設の更新を行うことで、今後も安定的に供給できる体制を確立してく。</t>
  </si>
  <si>
    <t>①類似団体平均を上回っており、また指標の値の上昇傾向が継続していることから当市における施設の老朽化及びその進行は明らかな状況である。
②近年の値から大幅に経年化率が上昇したが、これは今年度より上水道と共有資産としている導水管の一部延長を按分により経年化延長として工業用水道に計上することになったためである。これにより以前より高率であった値がさらに上昇し、平均値を大きく上回ることとなった。
③管路更新率においては、当該年度に管路更新工事を行っていないため0％となっており、老朽化が進行する一因となっている。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</si>
</sst>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55.77</c:v>
                </c:pt>
                <c:pt idx="1">
                  <c:v>57</c:v>
                </c:pt>
                <c:pt idx="2">
                  <c:v>57.63</c:v>
                </c:pt>
                <c:pt idx="3">
                  <c:v>59.2</c:v>
                </c:pt>
                <c:pt idx="4">
                  <c:v>59.73</c:v>
                </c:pt>
              </c:numCache>
            </c:numRef>
          </c:val>
          <c:extLst>
            <c:ext xmlns:c16="http://schemas.microsoft.com/office/drawing/2014/chart" uri="{C3380CC4-5D6E-409C-BE32-E72D297353CC}">
              <c16:uniqueId val="{00000000-6AFC-4A39-8D1B-2FF4785824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6AFC-4A39-8D1B-2FF4785824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A8-423E-BD75-171051AD3F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2CA8-423E-BD75-171051AD3F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116.36</c:v>
                </c:pt>
                <c:pt idx="1">
                  <c:v>108.01</c:v>
                </c:pt>
                <c:pt idx="2">
                  <c:v>140.06</c:v>
                </c:pt>
                <c:pt idx="3">
                  <c:v>138.15</c:v>
                </c:pt>
                <c:pt idx="4">
                  <c:v>144.07</c:v>
                </c:pt>
              </c:numCache>
            </c:numRef>
          </c:val>
          <c:extLst>
            <c:ext xmlns:c16="http://schemas.microsoft.com/office/drawing/2014/chart" uri="{C3380CC4-5D6E-409C-BE32-E72D297353CC}">
              <c16:uniqueId val="{00000000-5E55-4F46-AA22-85ECE58ED9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5E55-4F46-AA22-85ECE58ED9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53.55</c:v>
                </c:pt>
                <c:pt idx="1">
                  <c:v>53.08</c:v>
                </c:pt>
                <c:pt idx="2">
                  <c:v>52.06</c:v>
                </c:pt>
                <c:pt idx="3">
                  <c:v>52.52</c:v>
                </c:pt>
                <c:pt idx="4">
                  <c:v>72.23</c:v>
                </c:pt>
              </c:numCache>
            </c:numRef>
          </c:val>
          <c:extLst>
            <c:ext xmlns:c16="http://schemas.microsoft.com/office/drawing/2014/chart" uri="{C3380CC4-5D6E-409C-BE32-E72D297353CC}">
              <c16:uniqueId val="{00000000-6493-45F7-B937-EB8CC63B18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6493-45F7-B937-EB8CC63B18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0.39</c:v>
                </c:pt>
                <c:pt idx="1">
                  <c:v>0.69</c:v>
                </c:pt>
                <c:pt idx="2">
                  <c:v>0.19</c:v>
                </c:pt>
                <c:pt idx="3">
                  <c:v>0.26</c:v>
                </c:pt>
                <c:pt idx="4">
                  <c:v>0</c:v>
                </c:pt>
              </c:numCache>
            </c:numRef>
          </c:val>
          <c:extLst>
            <c:ext xmlns:c16="http://schemas.microsoft.com/office/drawing/2014/chart" uri="{C3380CC4-5D6E-409C-BE32-E72D297353CC}">
              <c16:uniqueId val="{00000000-E21F-4D4B-9EAC-0998ADA9C9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E21F-4D4B-9EAC-0998ADA9C9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850.66</c:v>
                </c:pt>
                <c:pt idx="1">
                  <c:v>1120.26</c:v>
                </c:pt>
                <c:pt idx="2">
                  <c:v>1525.78</c:v>
                </c:pt>
                <c:pt idx="3">
                  <c:v>1227.8900000000001</c:v>
                </c:pt>
                <c:pt idx="4">
                  <c:v>2080.64</c:v>
                </c:pt>
              </c:numCache>
            </c:numRef>
          </c:val>
          <c:extLst>
            <c:ext xmlns:c16="http://schemas.microsoft.com/office/drawing/2014/chart" uri="{C3380CC4-5D6E-409C-BE32-E72D297353CC}">
              <c16:uniqueId val="{00000000-46BC-4C4B-9D3E-7064990639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46BC-4C4B-9D3E-7064990639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68.680000000000007</c:v>
                </c:pt>
                <c:pt idx="1">
                  <c:v>60.59</c:v>
                </c:pt>
                <c:pt idx="2">
                  <c:v>53.97</c:v>
                </c:pt>
                <c:pt idx="3">
                  <c:v>44.94</c:v>
                </c:pt>
                <c:pt idx="4">
                  <c:v>36.31</c:v>
                </c:pt>
              </c:numCache>
            </c:numRef>
          </c:val>
          <c:extLst>
            <c:ext xmlns:c16="http://schemas.microsoft.com/office/drawing/2014/chart" uri="{C3380CC4-5D6E-409C-BE32-E72D297353CC}">
              <c16:uniqueId val="{00000000-A8E4-47F2-96C0-D03F6F14AD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A8E4-47F2-96C0-D03F6F14AD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115.56</c:v>
                </c:pt>
                <c:pt idx="1">
                  <c:v>107.07</c:v>
                </c:pt>
                <c:pt idx="2">
                  <c:v>139.57</c:v>
                </c:pt>
                <c:pt idx="3">
                  <c:v>138.29</c:v>
                </c:pt>
                <c:pt idx="4">
                  <c:v>144.36000000000001</c:v>
                </c:pt>
              </c:numCache>
            </c:numRef>
          </c:val>
          <c:extLst>
            <c:ext xmlns:c16="http://schemas.microsoft.com/office/drawing/2014/chart" uri="{C3380CC4-5D6E-409C-BE32-E72D297353CC}">
              <c16:uniqueId val="{00000000-06B7-47EC-8556-4BE0E4B941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06B7-47EC-8556-4BE0E4B941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25.92</c:v>
                </c:pt>
                <c:pt idx="1">
                  <c:v>27.87</c:v>
                </c:pt>
                <c:pt idx="2">
                  <c:v>20.99</c:v>
                </c:pt>
                <c:pt idx="3">
                  <c:v>21.68</c:v>
                </c:pt>
                <c:pt idx="4">
                  <c:v>20.78</c:v>
                </c:pt>
              </c:numCache>
            </c:numRef>
          </c:val>
          <c:extLst>
            <c:ext xmlns:c16="http://schemas.microsoft.com/office/drawing/2014/chart" uri="{C3380CC4-5D6E-409C-BE32-E72D297353CC}">
              <c16:uniqueId val="{00000000-A1D9-4DBD-BB41-7DF4A58942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A1D9-4DBD-BB41-7DF4A58942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95.38</c:v>
                </c:pt>
                <c:pt idx="1">
                  <c:v>84.04</c:v>
                </c:pt>
                <c:pt idx="2">
                  <c:v>94.8</c:v>
                </c:pt>
                <c:pt idx="3">
                  <c:v>84.2</c:v>
                </c:pt>
                <c:pt idx="4">
                  <c:v>76.23</c:v>
                </c:pt>
              </c:numCache>
            </c:numRef>
          </c:val>
          <c:extLst>
            <c:ext xmlns:c16="http://schemas.microsoft.com/office/drawing/2014/chart" uri="{C3380CC4-5D6E-409C-BE32-E72D297353CC}">
              <c16:uniqueId val="{00000000-CBAD-4AB7-ABC0-DD5EADF511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CBAD-4AB7-ABC0-DD5EADF511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100</c:v>
                </c:pt>
                <c:pt idx="1">
                  <c:v>100</c:v>
                </c:pt>
                <c:pt idx="2">
                  <c:v>97.98</c:v>
                </c:pt>
                <c:pt idx="3">
                  <c:v>95.95</c:v>
                </c:pt>
                <c:pt idx="4">
                  <c:v>94.33</c:v>
                </c:pt>
              </c:numCache>
            </c:numRef>
          </c:val>
          <c:extLst>
            <c:ext xmlns:c16="http://schemas.microsoft.com/office/drawing/2014/chart" uri="{C3380CC4-5D6E-409C-BE32-E72D297353CC}">
              <c16:uniqueId val="{00000000-657F-4222-8EB3-FE836359EA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657F-4222-8EB3-FE836359EA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R40" zoomScale="85" zoomScaleNormal="85" workbookViewId="0">
      <selection activeCell="SM66" sqref="SM66:TA6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山口県　山陽小野田市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24700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18830</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83.5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23300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116.36</v>
      </c>
      <c r="Y32" s="121"/>
      <c r="Z32" s="121"/>
      <c r="AA32" s="121"/>
      <c r="AB32" s="121"/>
      <c r="AC32" s="121"/>
      <c r="AD32" s="121"/>
      <c r="AE32" s="121"/>
      <c r="AF32" s="121"/>
      <c r="AG32" s="121"/>
      <c r="AH32" s="121"/>
      <c r="AI32" s="121"/>
      <c r="AJ32" s="121"/>
      <c r="AK32" s="121"/>
      <c r="AL32" s="121"/>
      <c r="AM32" s="121"/>
      <c r="AN32" s="121"/>
      <c r="AO32" s="121"/>
      <c r="AP32" s="121"/>
      <c r="AQ32" s="122"/>
      <c r="AR32" s="120">
        <f>データ!U6</f>
        <v>108.01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140.06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138.15</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144.07</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850.66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1120.26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1525.78</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1227.8900000000001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2080.64</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68.680000000000007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60.59</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53.97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44.94</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36.31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115.56</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107.07</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139.57</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138.29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144.36000000000001</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25.92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27.87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20.99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21.68</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20.78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95.38</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84.04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94.8</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84.2</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76.23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100</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100</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97.98</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95.95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94.33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55.77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57</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57.63</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59.2</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59.73</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53.55</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53.08</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52.06</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52.52</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72.23</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0.39</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0.69</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0.19</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0.26</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52.15</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52.21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54.51</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29.43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36.58</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40.880000000000003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41.24</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0.11</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0.31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sS6DeKXz2GlKS4NKXKEyqzCxoG09CaVs06nbb9ThK4AYuckPeCYWnGTYA03tbW7/H+Q/dTIVlojux+ea0KSTSA==" saltValue="fp/BqUve/St381PIlvgeSg=="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116.36</v>
      </c>
      <c r="U6" s="35">
        <f>U7</f>
        <v>108.01</v>
      </c>
      <c r="V6" s="35">
        <f>V7</f>
        <v>140.06</v>
      </c>
      <c r="W6" s="35">
        <f>W7</f>
        <v>138.15</v>
      </c>
      <c r="X6" s="35">
        <f t="shared" si="3"/>
        <v>144.07</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850.66</v>
      </c>
      <c r="AQ6" s="35">
        <f>AQ7</f>
        <v>1120.26</v>
      </c>
      <c r="AR6" s="35">
        <f>AR7</f>
        <v>1525.78</v>
      </c>
      <c r="AS6" s="35">
        <f>AS7</f>
        <v>1227.8900000000001</v>
      </c>
      <c r="AT6" s="35">
        <f t="shared" si="3"/>
        <v>2080.64</v>
      </c>
      <c r="AU6" s="35">
        <f t="shared" si="3"/>
        <v>649.91999999999996</v>
      </c>
      <c r="AV6" s="35">
        <f t="shared" si="3"/>
        <v>680.22</v>
      </c>
      <c r="AW6" s="35">
        <f t="shared" si="3"/>
        <v>786.06</v>
      </c>
      <c r="AX6" s="35">
        <f t="shared" si="3"/>
        <v>771.18</v>
      </c>
      <c r="AY6" s="35">
        <f t="shared" si="3"/>
        <v>815.18</v>
      </c>
      <c r="AZ6" s="33" t="str">
        <f>IF(AZ7="-","【-】","【"&amp;SUBSTITUTE(TEXT(AZ7,"#,##0.00"),"-","△")&amp;"】")</f>
        <v>【462.72】</v>
      </c>
      <c r="BA6" s="35">
        <f t="shared" si="3"/>
        <v>68.680000000000007</v>
      </c>
      <c r="BB6" s="35">
        <f>BB7</f>
        <v>60.59</v>
      </c>
      <c r="BC6" s="35">
        <f>BC7</f>
        <v>53.97</v>
      </c>
      <c r="BD6" s="35">
        <f>BD7</f>
        <v>44.94</v>
      </c>
      <c r="BE6" s="35">
        <f t="shared" si="3"/>
        <v>36.31</v>
      </c>
      <c r="BF6" s="35">
        <f t="shared" si="3"/>
        <v>531.53</v>
      </c>
      <c r="BG6" s="35">
        <f t="shared" si="3"/>
        <v>504.73</v>
      </c>
      <c r="BH6" s="35">
        <f t="shared" si="3"/>
        <v>450.91</v>
      </c>
      <c r="BI6" s="35">
        <f t="shared" si="3"/>
        <v>444.01</v>
      </c>
      <c r="BJ6" s="35">
        <f t="shared" si="3"/>
        <v>413.29</v>
      </c>
      <c r="BK6" s="33" t="str">
        <f>IF(BK7="-","【-】","【"&amp;SUBSTITUTE(TEXT(BK7,"#,##0.00"),"-","△")&amp;"】")</f>
        <v>【233.92】</v>
      </c>
      <c r="BL6" s="35">
        <f t="shared" si="3"/>
        <v>115.56</v>
      </c>
      <c r="BM6" s="35">
        <f>BM7</f>
        <v>107.07</v>
      </c>
      <c r="BN6" s="35">
        <f>BN7</f>
        <v>139.57</v>
      </c>
      <c r="BO6" s="35">
        <f>BO7</f>
        <v>138.29</v>
      </c>
      <c r="BP6" s="35">
        <f t="shared" si="3"/>
        <v>144.36000000000001</v>
      </c>
      <c r="BQ6" s="35">
        <f t="shared" si="3"/>
        <v>93.31</v>
      </c>
      <c r="BR6" s="35">
        <f t="shared" si="3"/>
        <v>92.2</v>
      </c>
      <c r="BS6" s="35">
        <f t="shared" si="3"/>
        <v>103.39</v>
      </c>
      <c r="BT6" s="35">
        <f t="shared" si="3"/>
        <v>96.49</v>
      </c>
      <c r="BU6" s="35">
        <f t="shared" si="3"/>
        <v>101.92</v>
      </c>
      <c r="BV6" s="33" t="str">
        <f>IF(BV7="-","【-】","【"&amp;SUBSTITUTE(TEXT(BV7,"#,##0.00"),"-","△")&amp;"】")</f>
        <v>【112.31】</v>
      </c>
      <c r="BW6" s="35">
        <f t="shared" si="3"/>
        <v>25.92</v>
      </c>
      <c r="BX6" s="35">
        <f>BX7</f>
        <v>27.87</v>
      </c>
      <c r="BY6" s="35">
        <f>BY7</f>
        <v>20.99</v>
      </c>
      <c r="BZ6" s="35">
        <f>BZ7</f>
        <v>21.68</v>
      </c>
      <c r="CA6" s="35">
        <f t="shared" si="3"/>
        <v>20.78</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95.38</v>
      </c>
      <c r="CI6" s="35">
        <f>CI7</f>
        <v>84.04</v>
      </c>
      <c r="CJ6" s="35">
        <f>CJ7</f>
        <v>94.8</v>
      </c>
      <c r="CK6" s="35">
        <f>CK7</f>
        <v>84.2</v>
      </c>
      <c r="CL6" s="35">
        <f t="shared" si="5"/>
        <v>76.23</v>
      </c>
      <c r="CM6" s="35">
        <f t="shared" si="5"/>
        <v>43.85</v>
      </c>
      <c r="CN6" s="35">
        <f t="shared" si="5"/>
        <v>44.05</v>
      </c>
      <c r="CO6" s="35">
        <f t="shared" si="5"/>
        <v>45.51</v>
      </c>
      <c r="CP6" s="35">
        <f t="shared" si="5"/>
        <v>44.67</v>
      </c>
      <c r="CQ6" s="35">
        <f t="shared" si="5"/>
        <v>41.71</v>
      </c>
      <c r="CR6" s="33" t="str">
        <f>IF(CR7="-","【-】","【"&amp;SUBSTITUTE(TEXT(CR7,"#,##0.00"),"-","△")&amp;"】")</f>
        <v>【54.01】</v>
      </c>
      <c r="CS6" s="35">
        <f t="shared" ref="CS6:DB6" si="6">CS7</f>
        <v>100</v>
      </c>
      <c r="CT6" s="35">
        <f>CT7</f>
        <v>100</v>
      </c>
      <c r="CU6" s="35">
        <f>CU7</f>
        <v>97.98</v>
      </c>
      <c r="CV6" s="35">
        <f>CV7</f>
        <v>95.95</v>
      </c>
      <c r="CW6" s="35">
        <f t="shared" si="6"/>
        <v>94.33</v>
      </c>
      <c r="CX6" s="35">
        <f t="shared" si="6"/>
        <v>61.64</v>
      </c>
      <c r="CY6" s="35">
        <f t="shared" si="6"/>
        <v>61.85</v>
      </c>
      <c r="CZ6" s="35">
        <f t="shared" si="6"/>
        <v>64.14</v>
      </c>
      <c r="DA6" s="35">
        <f t="shared" si="6"/>
        <v>63.89</v>
      </c>
      <c r="DB6" s="35">
        <f t="shared" si="6"/>
        <v>64.7</v>
      </c>
      <c r="DC6" s="33" t="str">
        <f>IF(DC7="-","【-】","【"&amp;SUBSTITUTE(TEXT(DC7,"#,##0.00"),"-","△")&amp;"】")</f>
        <v>【76.67】</v>
      </c>
      <c r="DD6" s="35">
        <f t="shared" ref="DD6:DM6" si="7">DD7</f>
        <v>55.77</v>
      </c>
      <c r="DE6" s="35">
        <f>DE7</f>
        <v>57</v>
      </c>
      <c r="DF6" s="35">
        <f>DF7</f>
        <v>57.63</v>
      </c>
      <c r="DG6" s="35">
        <f>DG7</f>
        <v>59.2</v>
      </c>
      <c r="DH6" s="35">
        <f t="shared" si="7"/>
        <v>59.73</v>
      </c>
      <c r="DI6" s="35">
        <f t="shared" si="7"/>
        <v>52.15</v>
      </c>
      <c r="DJ6" s="35">
        <f t="shared" si="7"/>
        <v>52.21</v>
      </c>
      <c r="DK6" s="35">
        <f t="shared" si="7"/>
        <v>54.51</v>
      </c>
      <c r="DL6" s="35">
        <f t="shared" si="7"/>
        <v>55.38</v>
      </c>
      <c r="DM6" s="35">
        <f t="shared" si="7"/>
        <v>56.07</v>
      </c>
      <c r="DN6" s="33" t="str">
        <f>IF(DN7="-","【-】","【"&amp;SUBSTITUTE(TEXT(DN7,"#,##0.00"),"-","△")&amp;"】")</f>
        <v>【60.20】</v>
      </c>
      <c r="DO6" s="35">
        <f t="shared" ref="DO6:DX6" si="8">DO7</f>
        <v>53.55</v>
      </c>
      <c r="DP6" s="35">
        <f>DP7</f>
        <v>53.08</v>
      </c>
      <c r="DQ6" s="35">
        <f>DQ7</f>
        <v>52.06</v>
      </c>
      <c r="DR6" s="35">
        <f>DR7</f>
        <v>52.52</v>
      </c>
      <c r="DS6" s="35">
        <f t="shared" si="8"/>
        <v>72.23</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0.39</v>
      </c>
      <c r="EA6" s="35">
        <f>EA7</f>
        <v>0.69</v>
      </c>
      <c r="EB6" s="35">
        <f>EB7</f>
        <v>0.19</v>
      </c>
      <c r="EC6" s="35">
        <f>EC7</f>
        <v>0.26</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24700</v>
      </c>
      <c r="L7" s="37" t="s">
        <v>96</v>
      </c>
      <c r="M7" s="38">
        <v>1</v>
      </c>
      <c r="N7" s="38">
        <v>18830</v>
      </c>
      <c r="O7" s="39" t="s">
        <v>97</v>
      </c>
      <c r="P7" s="39">
        <v>83.5</v>
      </c>
      <c r="Q7" s="38">
        <v>3</v>
      </c>
      <c r="R7" s="38">
        <v>23300</v>
      </c>
      <c r="S7" s="37" t="s">
        <v>98</v>
      </c>
      <c r="T7" s="40">
        <v>116.36</v>
      </c>
      <c r="U7" s="40">
        <v>108.01</v>
      </c>
      <c r="V7" s="40">
        <v>140.06</v>
      </c>
      <c r="W7" s="40">
        <v>138.15</v>
      </c>
      <c r="X7" s="40">
        <v>144.07</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850.66</v>
      </c>
      <c r="AQ7" s="40">
        <v>1120.26</v>
      </c>
      <c r="AR7" s="40">
        <v>1525.78</v>
      </c>
      <c r="AS7" s="40">
        <v>1227.8900000000001</v>
      </c>
      <c r="AT7" s="40">
        <v>2080.64</v>
      </c>
      <c r="AU7" s="40">
        <v>649.91999999999996</v>
      </c>
      <c r="AV7" s="40">
        <v>680.22</v>
      </c>
      <c r="AW7" s="40">
        <v>786.06</v>
      </c>
      <c r="AX7" s="40">
        <v>771.18</v>
      </c>
      <c r="AY7" s="40">
        <v>815.18</v>
      </c>
      <c r="AZ7" s="40">
        <v>462.72</v>
      </c>
      <c r="BA7" s="40">
        <v>68.680000000000007</v>
      </c>
      <c r="BB7" s="40">
        <v>60.59</v>
      </c>
      <c r="BC7" s="40">
        <v>53.97</v>
      </c>
      <c r="BD7" s="40">
        <v>44.94</v>
      </c>
      <c r="BE7" s="40">
        <v>36.31</v>
      </c>
      <c r="BF7" s="40">
        <v>531.53</v>
      </c>
      <c r="BG7" s="40">
        <v>504.73</v>
      </c>
      <c r="BH7" s="40">
        <v>450.91</v>
      </c>
      <c r="BI7" s="40">
        <v>444.01</v>
      </c>
      <c r="BJ7" s="40">
        <v>413.29</v>
      </c>
      <c r="BK7" s="40">
        <v>233.92</v>
      </c>
      <c r="BL7" s="40">
        <v>115.56</v>
      </c>
      <c r="BM7" s="40">
        <v>107.07</v>
      </c>
      <c r="BN7" s="40">
        <v>139.57</v>
      </c>
      <c r="BO7" s="40">
        <v>138.29</v>
      </c>
      <c r="BP7" s="40">
        <v>144.36000000000001</v>
      </c>
      <c r="BQ7" s="40">
        <v>93.31</v>
      </c>
      <c r="BR7" s="40">
        <v>92.2</v>
      </c>
      <c r="BS7" s="40">
        <v>103.39</v>
      </c>
      <c r="BT7" s="40">
        <v>96.49</v>
      </c>
      <c r="BU7" s="40">
        <v>101.92</v>
      </c>
      <c r="BV7" s="40">
        <v>112.31</v>
      </c>
      <c r="BW7" s="40">
        <v>25.92</v>
      </c>
      <c r="BX7" s="40">
        <v>27.87</v>
      </c>
      <c r="BY7" s="40">
        <v>20.99</v>
      </c>
      <c r="BZ7" s="40">
        <v>21.68</v>
      </c>
      <c r="CA7" s="40">
        <v>20.78</v>
      </c>
      <c r="CB7" s="40">
        <v>33.81</v>
      </c>
      <c r="CC7" s="40">
        <v>34.33</v>
      </c>
      <c r="CD7" s="40">
        <v>30.96</v>
      </c>
      <c r="CE7" s="40">
        <v>33.229999999999997</v>
      </c>
      <c r="CF7" s="40">
        <v>31.6</v>
      </c>
      <c r="CG7" s="40">
        <v>19.07</v>
      </c>
      <c r="CH7" s="40">
        <v>95.38</v>
      </c>
      <c r="CI7" s="40">
        <v>84.04</v>
      </c>
      <c r="CJ7" s="40">
        <v>94.8</v>
      </c>
      <c r="CK7" s="40">
        <v>84.2</v>
      </c>
      <c r="CL7" s="40">
        <v>76.23</v>
      </c>
      <c r="CM7" s="40">
        <v>43.85</v>
      </c>
      <c r="CN7" s="40">
        <v>44.05</v>
      </c>
      <c r="CO7" s="40">
        <v>45.51</v>
      </c>
      <c r="CP7" s="40">
        <v>44.67</v>
      </c>
      <c r="CQ7" s="40">
        <v>41.71</v>
      </c>
      <c r="CR7" s="40">
        <v>54.01</v>
      </c>
      <c r="CS7" s="40">
        <v>100</v>
      </c>
      <c r="CT7" s="40">
        <v>100</v>
      </c>
      <c r="CU7" s="40">
        <v>97.98</v>
      </c>
      <c r="CV7" s="40">
        <v>95.95</v>
      </c>
      <c r="CW7" s="40">
        <v>94.33</v>
      </c>
      <c r="CX7" s="40">
        <v>61.64</v>
      </c>
      <c r="CY7" s="40">
        <v>61.85</v>
      </c>
      <c r="CZ7" s="40">
        <v>64.14</v>
      </c>
      <c r="DA7" s="40">
        <v>63.89</v>
      </c>
      <c r="DB7" s="40">
        <v>64.7</v>
      </c>
      <c r="DC7" s="40">
        <v>76.67</v>
      </c>
      <c r="DD7" s="40">
        <v>55.77</v>
      </c>
      <c r="DE7" s="40">
        <v>57</v>
      </c>
      <c r="DF7" s="40">
        <v>57.63</v>
      </c>
      <c r="DG7" s="40">
        <v>59.2</v>
      </c>
      <c r="DH7" s="40">
        <v>59.73</v>
      </c>
      <c r="DI7" s="40">
        <v>52.15</v>
      </c>
      <c r="DJ7" s="40">
        <v>52.21</v>
      </c>
      <c r="DK7" s="40">
        <v>54.51</v>
      </c>
      <c r="DL7" s="40">
        <v>55.38</v>
      </c>
      <c r="DM7" s="40">
        <v>56.07</v>
      </c>
      <c r="DN7" s="40">
        <v>60.2</v>
      </c>
      <c r="DO7" s="40">
        <v>53.55</v>
      </c>
      <c r="DP7" s="40">
        <v>53.08</v>
      </c>
      <c r="DQ7" s="40">
        <v>52.06</v>
      </c>
      <c r="DR7" s="40">
        <v>52.52</v>
      </c>
      <c r="DS7" s="40">
        <v>72.23</v>
      </c>
      <c r="DT7" s="40">
        <v>29.43</v>
      </c>
      <c r="DU7" s="40">
        <v>32.03</v>
      </c>
      <c r="DV7" s="40">
        <v>36.58</v>
      </c>
      <c r="DW7" s="40">
        <v>40.880000000000003</v>
      </c>
      <c r="DX7" s="40">
        <v>41.24</v>
      </c>
      <c r="DY7" s="40">
        <v>48.27</v>
      </c>
      <c r="DZ7" s="40">
        <v>0.39</v>
      </c>
      <c r="EA7" s="40">
        <v>0.69</v>
      </c>
      <c r="EB7" s="40">
        <v>0.19</v>
      </c>
      <c r="EC7" s="40">
        <v>0.26</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116.36</v>
      </c>
      <c r="V11" s="48">
        <f>IF(U6="-",NA(),U6)</f>
        <v>108.01</v>
      </c>
      <c r="W11" s="48">
        <f>IF(V6="-",NA(),V6)</f>
        <v>140.06</v>
      </c>
      <c r="X11" s="48">
        <f>IF(W6="-",NA(),W6)</f>
        <v>138.15</v>
      </c>
      <c r="Y11" s="48">
        <f>IF(X6="-",NA(),X6)</f>
        <v>144.07</v>
      </c>
      <c r="AE11" s="47" t="s">
        <v>23</v>
      </c>
      <c r="AF11" s="48">
        <f>IF(AE6="-",NA(),AE6)</f>
        <v>0</v>
      </c>
      <c r="AG11" s="48">
        <f>IF(AF6="-",NA(),AF6)</f>
        <v>0</v>
      </c>
      <c r="AH11" s="48">
        <f>IF(AG6="-",NA(),AG6)</f>
        <v>0</v>
      </c>
      <c r="AI11" s="48">
        <f>IF(AH6="-",NA(),AH6)</f>
        <v>0</v>
      </c>
      <c r="AJ11" s="48">
        <f>IF(AI6="-",NA(),AI6)</f>
        <v>0</v>
      </c>
      <c r="AP11" s="47" t="s">
        <v>23</v>
      </c>
      <c r="AQ11" s="48">
        <f>IF(AP6="-",NA(),AP6)</f>
        <v>850.66</v>
      </c>
      <c r="AR11" s="48">
        <f>IF(AQ6="-",NA(),AQ6)</f>
        <v>1120.26</v>
      </c>
      <c r="AS11" s="48">
        <f>IF(AR6="-",NA(),AR6)</f>
        <v>1525.78</v>
      </c>
      <c r="AT11" s="48">
        <f>IF(AS6="-",NA(),AS6)</f>
        <v>1227.8900000000001</v>
      </c>
      <c r="AU11" s="48">
        <f>IF(AT6="-",NA(),AT6)</f>
        <v>2080.64</v>
      </c>
      <c r="BA11" s="47" t="s">
        <v>23</v>
      </c>
      <c r="BB11" s="48">
        <f>IF(BA6="-",NA(),BA6)</f>
        <v>68.680000000000007</v>
      </c>
      <c r="BC11" s="48">
        <f>IF(BB6="-",NA(),BB6)</f>
        <v>60.59</v>
      </c>
      <c r="BD11" s="48">
        <f>IF(BC6="-",NA(),BC6)</f>
        <v>53.97</v>
      </c>
      <c r="BE11" s="48">
        <f>IF(BD6="-",NA(),BD6)</f>
        <v>44.94</v>
      </c>
      <c r="BF11" s="48">
        <f>IF(BE6="-",NA(),BE6)</f>
        <v>36.31</v>
      </c>
      <c r="BL11" s="47" t="s">
        <v>23</v>
      </c>
      <c r="BM11" s="48">
        <f>IF(BL6="-",NA(),BL6)</f>
        <v>115.56</v>
      </c>
      <c r="BN11" s="48">
        <f>IF(BM6="-",NA(),BM6)</f>
        <v>107.07</v>
      </c>
      <c r="BO11" s="48">
        <f>IF(BN6="-",NA(),BN6)</f>
        <v>139.57</v>
      </c>
      <c r="BP11" s="48">
        <f>IF(BO6="-",NA(),BO6)</f>
        <v>138.29</v>
      </c>
      <c r="BQ11" s="48">
        <f>IF(BP6="-",NA(),BP6)</f>
        <v>144.36000000000001</v>
      </c>
      <c r="BW11" s="47" t="s">
        <v>23</v>
      </c>
      <c r="BX11" s="48">
        <f>IF(BW6="-",NA(),BW6)</f>
        <v>25.92</v>
      </c>
      <c r="BY11" s="48">
        <f>IF(BX6="-",NA(),BX6)</f>
        <v>27.87</v>
      </c>
      <c r="BZ11" s="48">
        <f>IF(BY6="-",NA(),BY6)</f>
        <v>20.99</v>
      </c>
      <c r="CA11" s="48">
        <f>IF(BZ6="-",NA(),BZ6)</f>
        <v>21.68</v>
      </c>
      <c r="CB11" s="48">
        <f>IF(CA6="-",NA(),CA6)</f>
        <v>20.78</v>
      </c>
      <c r="CH11" s="47" t="s">
        <v>23</v>
      </c>
      <c r="CI11" s="48">
        <f>IF(CH6="-",NA(),CH6)</f>
        <v>95.38</v>
      </c>
      <c r="CJ11" s="48">
        <f>IF(CI6="-",NA(),CI6)</f>
        <v>84.04</v>
      </c>
      <c r="CK11" s="48">
        <f>IF(CJ6="-",NA(),CJ6)</f>
        <v>94.8</v>
      </c>
      <c r="CL11" s="48">
        <f>IF(CK6="-",NA(),CK6)</f>
        <v>84.2</v>
      </c>
      <c r="CM11" s="48">
        <f>IF(CL6="-",NA(),CL6)</f>
        <v>76.23</v>
      </c>
      <c r="CS11" s="47" t="s">
        <v>23</v>
      </c>
      <c r="CT11" s="48">
        <f>IF(CS6="-",NA(),CS6)</f>
        <v>100</v>
      </c>
      <c r="CU11" s="48">
        <f>IF(CT6="-",NA(),CT6)</f>
        <v>100</v>
      </c>
      <c r="CV11" s="48">
        <f>IF(CU6="-",NA(),CU6)</f>
        <v>97.98</v>
      </c>
      <c r="CW11" s="48">
        <f>IF(CV6="-",NA(),CV6)</f>
        <v>95.95</v>
      </c>
      <c r="CX11" s="48">
        <f>IF(CW6="-",NA(),CW6)</f>
        <v>94.33</v>
      </c>
      <c r="DD11" s="47" t="s">
        <v>23</v>
      </c>
      <c r="DE11" s="48">
        <f>IF(DD6="-",NA(),DD6)</f>
        <v>55.77</v>
      </c>
      <c r="DF11" s="48">
        <f>IF(DE6="-",NA(),DE6)</f>
        <v>57</v>
      </c>
      <c r="DG11" s="48">
        <f>IF(DF6="-",NA(),DF6)</f>
        <v>57.63</v>
      </c>
      <c r="DH11" s="48">
        <f>IF(DG6="-",NA(),DG6)</f>
        <v>59.2</v>
      </c>
      <c r="DI11" s="48">
        <f>IF(DH6="-",NA(),DH6)</f>
        <v>59.73</v>
      </c>
      <c r="DO11" s="47" t="s">
        <v>23</v>
      </c>
      <c r="DP11" s="48">
        <f>IF(DO6="-",NA(),DO6)</f>
        <v>53.55</v>
      </c>
      <c r="DQ11" s="48">
        <f>IF(DP6="-",NA(),DP6)</f>
        <v>53.08</v>
      </c>
      <c r="DR11" s="48">
        <f>IF(DQ6="-",NA(),DQ6)</f>
        <v>52.06</v>
      </c>
      <c r="DS11" s="48">
        <f>IF(DR6="-",NA(),DR6)</f>
        <v>52.52</v>
      </c>
      <c r="DT11" s="48">
        <f>IF(DS6="-",NA(),DS6)</f>
        <v>72.23</v>
      </c>
      <c r="DZ11" s="47" t="s">
        <v>23</v>
      </c>
      <c r="EA11" s="48">
        <f>IF(DZ6="-",NA(),DZ6)</f>
        <v>0.39</v>
      </c>
      <c r="EB11" s="48">
        <f>IF(EA6="-",NA(),EA6)</f>
        <v>0.69</v>
      </c>
      <c r="EC11" s="48">
        <f>IF(EB6="-",NA(),EB6)</f>
        <v>0.19</v>
      </c>
      <c r="ED11" s="48">
        <f>IF(EC6="-",NA(),EC6)</f>
        <v>0.26</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cp:lastPrinted>2023-02-01T07:11:47Z</cp:lastPrinted>
  <dcterms:created xsi:type="dcterms:W3CDTF">2022-12-01T02:36:05Z</dcterms:created>
  <dcterms:modified xsi:type="dcterms:W3CDTF">2023-02-01T07:14:13Z</dcterms:modified>
  <cp:category/>
</cp:coreProperties>
</file>