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Kaikei-sv2\共有用\みんなの仕事\山田⇒渡邊\【渡邊】\渡邊\★起案\起案（R04）\Q1002-27 (2023.02.02) 公営企業に係る「経営比較分析表」（令和3年度決算）の分析等について\提出用(R2決算)\"/>
    </mc:Choice>
  </mc:AlternateContent>
  <xr:revisionPtr revIDLastSave="0" documentId="13_ncr:1_{17DE7B88-6745-4C84-ACD1-B32BEB7477D8}" xr6:coauthVersionLast="40" xr6:coauthVersionMax="40" xr10:uidLastSave="{00000000-0000-0000-0000-000000000000}"/>
  <workbookProtection workbookAlgorithmName="SHA-512" workbookHashValue="Lvp5e6SJn+IpUeXa+DQn8bGyciA9Pg/O5rzb66aa41NIftEOXYaF2OtYr6wx3B0jy1ivqZ/zm4mGe/tjtKOdLQ==" workbookSaltValue="AREXX78KarAcOO1SrlA+w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<sst xmlns="http://schemas.openxmlformats.org/spreadsheetml/2006/main" count="228" uniqueCount="114">
  <si>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</si>
  <si>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</si>
  <si>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</si>
  <si>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</si>
  <si>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</si>
  <si>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</si>
  <si>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</si>
  <si>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</si>
  <si>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</si>
  <si>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</si>
  <si>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</si>
  <si>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</si>
  <si>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</si>
  <si>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</si>
  <si>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</si>
  <si>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</si>
  <si>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</si>
  <si>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</si>
  <si>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</si>
  <si>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</si>
  <si>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</si>
  <si>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</si>
  <si>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</si>
  <si>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</si>
  <si>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</si>
  <si>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</si>
  <si>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</si>
  <si>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</si>
  <si>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</si>
  <si>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</si>
  <si>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</si>
  <si>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</si>
  <si>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</si>
  <si>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</si>
  <si>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</si>
  <si>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</si>
  <si>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</si>
  <si>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</si>
  <si>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</si>
  <si>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</si>
  <si>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</si>
  <si>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</si>
  <si>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</si>
  <si>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</si>
  <si>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</si>
  <si>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</si>
  <si>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</si>
  <si>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</si>
  <si>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</si>
  <si>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</si>
  <si>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</si>
  <si>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</si>
  <si>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</si>
  <si>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</si>
  <si>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</si>
  <si>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</si>
  <si>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</si>
  <si>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</si>
  <si>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</si>
  <si>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</si>
  <si>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</si>
  <si>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</si>
  <si>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</si>
  <si>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</si>
  <si>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</si>
  <si>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</si>
  <si>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</si>
  <si>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</si>
  <si>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</si>
  <si>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</si>
  <si>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</si>
  <si>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</si>
  <si>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</si>
  <si>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</si>
  <si>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</si>
  <si>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</si>
  <si>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</si>
  <si>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</si>
  <si>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</si>
  <si>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</si>
  <si>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</si>
  <si>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</si>
  <si>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</si>
  <si>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</si>
  <si>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</si>
  <si>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</si>
  <si>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</si>
  <si>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</si>
  <si>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</si>
  <si>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</si>
  <si>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</si>
  <si>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</si>
  <si>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</si>
  <si>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山陽小野田市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</si>
  <si>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</si>
  <si>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</si>
  <si>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</si>
  <si>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</si>
  <si>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</si>
  <si>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</si>
  <si>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</si>
  <si>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</si>
  <si>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</si>
  <si>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</si>
  <si>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</si>
  <si>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</si>
  <si>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</si>
  <si>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</si>
  <si>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</si>
  <si>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</si>
  <si>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</si>
  <si>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①類似団体と比較しても高率であり、また近年上昇傾向にあることから、確実に老朽化が進行しているといえる。漏水防止、災害対策の観点からも早急な対応(更新)が必要であるといえる。
②③管路の更新率は類似団体平均をわずかに上回っているものの、経年化率においては依然として高水準となっている。これは更新延長以上に老朽管に編入される延長が大きいことを示しており、短期間での解消は困難であることから、長期的な計画に基づき管網の整理・統合を図りながら更新事業を推進する必要性がある。</t>
  </si>
  <si>
    <t>　1.①経常収支比率は良好な値を示しているが、2.老朽化の状況に関する指標については全国平均をすべて下回っている。これは、管路をはじめとする更新事業が老朽化に追いついていない状況であり、このことにより、減価償却費が過少となり、結果として経常収支比率が高くなっているだけの可能性がある。また、1.④企業債残高に対する給水収益の比率は高い値を示していることから、今後の施設更新については、企業債に求める財源の割合をコントロールする必要があり、そのためにも(料金値上げなどの施策により)給水収益を増大させ自己資金の確保が重要となってくる。これとあわせて近隣事業体との広域化によるスケールメリットを取り入れつつ、早期に総合的な施設更新計画を立て実行することで老朽化解消にむけての大型投資に着手する必要がある。</t>
    <rPh sb="29" eb="31">
      <t>ジョウキョウ</t>
    </rPh>
    <phoneticPr fontId="4"/>
  </si>
  <si>
    <t>①給水収益はほぼ横ばいと低調な推移となり、経常収益としては前年度を下回ることとなったが、修繕費、負担金等が減少したことにより、経常費用の減少が収益を上回る形となり、比率の上昇につながった。
②欠損金は生じていない。
③現金預金、前払金等といった流動資産の増により前年度より比率は上昇した。類似団体平均を下回っているものの、200％を大きく超えており、短期的な債務に対する支払い能力としては十分と考える。
④給水収益は前年度とほぼ横ばいとなっており、期末企業債残高については借入を上回る償還を行ったことからその差額が減少額となり、比率が低下した。比率として類似団体平均を上回っている状況ではあるが、残高そのものはH28以降減少している。
⑤⑥給水原価は経常費用(修繕費、負担金等)の減少により前年度を下回り、供給単価についても、経常収益は減少したものの有収水量の減少幅がそれを上回ったため上昇している。給水原価の減、供給単価の増により料金回収率は上昇し、類似団体平均を依然上回っている状況である。
⑦年間配水量が前年度と同水準であったことから、利用率は依然として50%を下回り、他団体平均値と比較しても低い水準となっている。今後、人口減少等により、一層の利用率の低下が懸念されるため、水需要に即した適正な施設規模の検討が必要である。
⑧無効水量中の漏水量(配水管・ﾒｰﾀ上流給水管等における漏水)が増加したことにより指標の値が悪化した。類似団体平均との乖離は広がっており、今後、漏水防止につながる更新事業の推進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</si>
</sst>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0.41</c:v>
                </c:pt>
                <c:pt idx="1">
                  <c:v>1.05</c:v>
                </c:pt>
                <c:pt idx="2">
                  <c:v>0.71</c:v>
                </c:pt>
                <c:pt idx="3">
                  <c:v>0.75</c:v>
                </c:pt>
                <c:pt idx="4">
                  <c:v>0.57999999999999996</c:v>
                </c:pt>
              </c:numCache>
            </c:numRef>
          </c:val>
          <c:extLst>
            <c:ext xmlns:c16="http://schemas.microsoft.com/office/drawing/2014/chart" uri="{C3380CC4-5D6E-409C-BE32-E72D297353CC}">
              <c16:uniqueId val="{00000000-9958-4FDB-91DC-10F2B7BEF37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9958-4FDB-91DC-10F2B7BEF37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48.87</c:v>
                </c:pt>
                <c:pt idx="1">
                  <c:v>49.05</c:v>
                </c:pt>
                <c:pt idx="2">
                  <c:v>48.34</c:v>
                </c:pt>
                <c:pt idx="3">
                  <c:v>48.1</c:v>
                </c:pt>
                <c:pt idx="4">
                  <c:v>48.19</c:v>
                </c:pt>
              </c:numCache>
            </c:numRef>
          </c:val>
          <c:extLst>
            <c:ext xmlns:c16="http://schemas.microsoft.com/office/drawing/2014/chart" uri="{C3380CC4-5D6E-409C-BE32-E72D297353CC}">
              <c16:uniqueId val="{00000000-EB93-4BE5-B603-42BA1ECE77A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EB93-4BE5-B603-42BA1ECE77A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86.58</c:v>
                </c:pt>
                <c:pt idx="1">
                  <c:v>85.89</c:v>
                </c:pt>
                <c:pt idx="2">
                  <c:v>85.47</c:v>
                </c:pt>
                <c:pt idx="3">
                  <c:v>86.28</c:v>
                </c:pt>
                <c:pt idx="4">
                  <c:v>85.36</c:v>
                </c:pt>
              </c:numCache>
            </c:numRef>
          </c:val>
          <c:extLst>
            <c:ext xmlns:c16="http://schemas.microsoft.com/office/drawing/2014/chart" uri="{C3380CC4-5D6E-409C-BE32-E72D297353CC}">
              <c16:uniqueId val="{00000000-4AF0-43DD-9954-4AC5031D243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4AF0-43DD-9954-4AC5031D243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117.13</c:v>
                </c:pt>
                <c:pt idx="1">
                  <c:v>105.09</c:v>
                </c:pt>
                <c:pt idx="2">
                  <c:v>113.21</c:v>
                </c:pt>
                <c:pt idx="3">
                  <c:v>112.82</c:v>
                </c:pt>
                <c:pt idx="4">
                  <c:v>114.04</c:v>
                </c:pt>
              </c:numCache>
            </c:numRef>
          </c:val>
          <c:extLst>
            <c:ext xmlns:c16="http://schemas.microsoft.com/office/drawing/2014/chart" uri="{C3380CC4-5D6E-409C-BE32-E72D297353CC}">
              <c16:uniqueId val="{00000000-3411-412F-9EED-BD42F6B02C2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3411-412F-9EED-BD42F6B02C2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51.26</c:v>
                </c:pt>
                <c:pt idx="1">
                  <c:v>51.55</c:v>
                </c:pt>
                <c:pt idx="2">
                  <c:v>52.65</c:v>
                </c:pt>
                <c:pt idx="3">
                  <c:v>53.2</c:v>
                </c:pt>
                <c:pt idx="4">
                  <c:v>54.18</c:v>
                </c:pt>
              </c:numCache>
            </c:numRef>
          </c:val>
          <c:extLst>
            <c:ext xmlns:c16="http://schemas.microsoft.com/office/drawing/2014/chart" uri="{C3380CC4-5D6E-409C-BE32-E72D297353CC}">
              <c16:uniqueId val="{00000000-CDEA-40C8-B14D-E8C48A18007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CDEA-40C8-B14D-E8C48A18007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32.130000000000003</c:v>
                </c:pt>
                <c:pt idx="1">
                  <c:v>34.270000000000003</c:v>
                </c:pt>
                <c:pt idx="2">
                  <c:v>37.64</c:v>
                </c:pt>
                <c:pt idx="3">
                  <c:v>40.020000000000003</c:v>
                </c:pt>
                <c:pt idx="4">
                  <c:v>42</c:v>
                </c:pt>
              </c:numCache>
            </c:numRef>
          </c:val>
          <c:extLst>
            <c:ext xmlns:c16="http://schemas.microsoft.com/office/drawing/2014/chart" uri="{C3380CC4-5D6E-409C-BE32-E72D297353CC}">
              <c16:uniqueId val="{00000000-4913-4DBA-8B1D-4A36FB8BDBC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4913-4DBA-8B1D-4A36FB8BDBC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30-4489-8AB3-A039C39CBC1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5D30-4489-8AB3-A039C39CBC1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301.88</c:v>
                </c:pt>
                <c:pt idx="1">
                  <c:v>280.11</c:v>
                </c:pt>
                <c:pt idx="2">
                  <c:v>301.68</c:v>
                </c:pt>
                <c:pt idx="3">
                  <c:v>275.37</c:v>
                </c:pt>
                <c:pt idx="4">
                  <c:v>281.93</c:v>
                </c:pt>
              </c:numCache>
            </c:numRef>
          </c:val>
          <c:extLst>
            <c:ext xmlns:c16="http://schemas.microsoft.com/office/drawing/2014/chart" uri="{C3380CC4-5D6E-409C-BE32-E72D297353CC}">
              <c16:uniqueId val="{00000000-48B7-4CFF-9355-2ED2EB0B04C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48B7-4CFF-9355-2ED2EB0B04C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392.75</c:v>
                </c:pt>
                <c:pt idx="1">
                  <c:v>383</c:v>
                </c:pt>
                <c:pt idx="2">
                  <c:v>372.13</c:v>
                </c:pt>
                <c:pt idx="3">
                  <c:v>372.61</c:v>
                </c:pt>
                <c:pt idx="4">
                  <c:v>366.26</c:v>
                </c:pt>
              </c:numCache>
            </c:numRef>
          </c:val>
          <c:extLst>
            <c:ext xmlns:c16="http://schemas.microsoft.com/office/drawing/2014/chart" uri="{C3380CC4-5D6E-409C-BE32-E72D297353CC}">
              <c16:uniqueId val="{00000000-2167-47E0-AD22-B328B3F7E01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2167-47E0-AD22-B328B3F7E01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113.39</c:v>
                </c:pt>
                <c:pt idx="1">
                  <c:v>100.95</c:v>
                </c:pt>
                <c:pt idx="2">
                  <c:v>109.37</c:v>
                </c:pt>
                <c:pt idx="3">
                  <c:v>109.53</c:v>
                </c:pt>
                <c:pt idx="4">
                  <c:v>111.4</c:v>
                </c:pt>
              </c:numCache>
            </c:numRef>
          </c:val>
          <c:extLst>
            <c:ext xmlns:c16="http://schemas.microsoft.com/office/drawing/2014/chart" uri="{C3380CC4-5D6E-409C-BE32-E72D297353CC}">
              <c16:uniqueId val="{00000000-33D8-4526-A50E-3EFC504182F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33D8-4526-A50E-3EFC504182F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155.87</c:v>
                </c:pt>
                <c:pt idx="1">
                  <c:v>175.79</c:v>
                </c:pt>
                <c:pt idx="2">
                  <c:v>163.04</c:v>
                </c:pt>
                <c:pt idx="3">
                  <c:v>161.38999999999999</c:v>
                </c:pt>
                <c:pt idx="4">
                  <c:v>160.18</c:v>
                </c:pt>
              </c:numCache>
            </c:numRef>
          </c:val>
          <c:extLst>
            <c:ext xmlns:c16="http://schemas.microsoft.com/office/drawing/2014/chart" uri="{C3380CC4-5D6E-409C-BE32-E72D297353CC}">
              <c16:uniqueId val="{00000000-76FC-4204-AF79-FAFE5D14496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76FC-4204-AF79-FAFE5D14496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T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山口県　山陽小野田市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自治体職員</v>
      </c>
      <c r="AE8" s="44"/>
      <c r="AF8" s="44"/>
      <c r="AG8" s="44"/>
      <c r="AH8" s="44"/>
      <c r="AI8" s="44"/>
      <c r="AJ8" s="44"/>
      <c r="AK8" s="2"/>
      <c r="AL8" s="45">
        <f>データ!$R$6</f>
        <v>60850</v>
      </c>
      <c r="AM8" s="45"/>
      <c r="AN8" s="45"/>
      <c r="AO8" s="45"/>
      <c r="AP8" s="45"/>
      <c r="AQ8" s="45"/>
      <c r="AR8" s="45"/>
      <c r="AS8" s="45"/>
      <c r="AT8" s="46">
        <f>データ!$S$6</f>
        <v>133.09</v>
      </c>
      <c r="AU8" s="47"/>
      <c r="AV8" s="47"/>
      <c r="AW8" s="47"/>
      <c r="AX8" s="47"/>
      <c r="AY8" s="47"/>
      <c r="AZ8" s="47"/>
      <c r="BA8" s="47"/>
      <c r="BB8" s="48">
        <f>データ!$T$6</f>
        <v>457.21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55.39</v>
      </c>
      <c r="J10" s="47"/>
      <c r="K10" s="47"/>
      <c r="L10" s="47"/>
      <c r="M10" s="47"/>
      <c r="N10" s="47"/>
      <c r="O10" s="81"/>
      <c r="P10" s="48">
        <f>データ!$P$6</f>
        <v>99.31</v>
      </c>
      <c r="Q10" s="48"/>
      <c r="R10" s="48"/>
      <c r="S10" s="48"/>
      <c r="T10" s="48"/>
      <c r="U10" s="48"/>
      <c r="V10" s="48"/>
      <c r="W10" s="45">
        <f>データ!$Q$6</f>
        <v>2904</v>
      </c>
      <c r="X10" s="45"/>
      <c r="Y10" s="45"/>
      <c r="Z10" s="45"/>
      <c r="AA10" s="45"/>
      <c r="AB10" s="45"/>
      <c r="AC10" s="45"/>
      <c r="AD10" s="2"/>
      <c r="AE10" s="2"/>
      <c r="AF10" s="2"/>
      <c r="AG10" s="2"/>
      <c r="AH10" s="2"/>
      <c r="AI10" s="2"/>
      <c r="AJ10" s="2"/>
      <c r="AK10" s="2"/>
      <c r="AL10" s="45">
        <f>データ!$U$6</f>
        <v>60046</v>
      </c>
      <c r="AM10" s="45"/>
      <c r="AN10" s="45"/>
      <c r="AO10" s="45"/>
      <c r="AP10" s="45"/>
      <c r="AQ10" s="45"/>
      <c r="AR10" s="45"/>
      <c r="AS10" s="45"/>
      <c r="AT10" s="46">
        <f>データ!$V$6</f>
        <v>68.39</v>
      </c>
      <c r="AU10" s="47"/>
      <c r="AV10" s="47"/>
      <c r="AW10" s="47"/>
      <c r="AX10" s="47"/>
      <c r="AY10" s="47"/>
      <c r="AZ10" s="47"/>
      <c r="BA10" s="47"/>
      <c r="BB10" s="48">
        <f>データ!$W$6</f>
        <v>877.99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113</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2h1TUyX8RYnX3WrH5yOTHMfbARMOkYo3RCzmsgghasyszoR8GcEcg4K2/SFeGm0qa4l/5S/GPAEVXTtE3CoMvg==" saltValue="RW4z4mTxGNC7Isjexp7jg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352161</v>
      </c>
      <c r="D6" s="20">
        <f t="shared" si="3"/>
        <v>46</v>
      </c>
      <c r="E6" s="20">
        <f t="shared" si="3"/>
        <v>1</v>
      </c>
      <c r="F6" s="20">
        <f t="shared" si="3"/>
        <v>0</v>
      </c>
      <c r="G6" s="20">
        <f t="shared" si="3"/>
        <v>1</v>
      </c>
      <c r="H6" s="20" t="str">
        <f t="shared" si="3"/>
        <v>山口県　山陽小野田市</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55.39</v>
      </c>
      <c r="P6" s="21">
        <f t="shared" si="3"/>
        <v>99.31</v>
      </c>
      <c r="Q6" s="21">
        <f t="shared" si="3"/>
        <v>2904</v>
      </c>
      <c r="R6" s="21">
        <f t="shared" si="3"/>
        <v>60850</v>
      </c>
      <c r="S6" s="21">
        <f t="shared" si="3"/>
        <v>133.09</v>
      </c>
      <c r="T6" s="21">
        <f t="shared" si="3"/>
        <v>457.21</v>
      </c>
      <c r="U6" s="21">
        <f t="shared" si="3"/>
        <v>60046</v>
      </c>
      <c r="V6" s="21">
        <f t="shared" si="3"/>
        <v>68.39</v>
      </c>
      <c r="W6" s="21">
        <f t="shared" si="3"/>
        <v>877.99</v>
      </c>
      <c r="X6" s="22">
        <f>IF(X7="",NA(),X7)</f>
        <v>117.13</v>
      </c>
      <c r="Y6" s="22">
        <f t="shared" ref="Y6:AG6" si="4">IF(Y7="",NA(),Y7)</f>
        <v>105.09</v>
      </c>
      <c r="Z6" s="22">
        <f t="shared" si="4"/>
        <v>113.21</v>
      </c>
      <c r="AA6" s="22">
        <f t="shared" si="4"/>
        <v>112.82</v>
      </c>
      <c r="AB6" s="22">
        <f t="shared" si="4"/>
        <v>114.04</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301.88</v>
      </c>
      <c r="AU6" s="22">
        <f t="shared" ref="AU6:BC6" si="6">IF(AU7="",NA(),AU7)</f>
        <v>280.11</v>
      </c>
      <c r="AV6" s="22">
        <f t="shared" si="6"/>
        <v>301.68</v>
      </c>
      <c r="AW6" s="22">
        <f t="shared" si="6"/>
        <v>275.37</v>
      </c>
      <c r="AX6" s="22">
        <f t="shared" si="6"/>
        <v>281.93</v>
      </c>
      <c r="AY6" s="22">
        <f t="shared" si="6"/>
        <v>355.5</v>
      </c>
      <c r="AZ6" s="22">
        <f t="shared" si="6"/>
        <v>349.83</v>
      </c>
      <c r="BA6" s="22">
        <f t="shared" si="6"/>
        <v>360.86</v>
      </c>
      <c r="BB6" s="22">
        <f t="shared" si="6"/>
        <v>350.79</v>
      </c>
      <c r="BC6" s="22">
        <f t="shared" si="6"/>
        <v>354.57</v>
      </c>
      <c r="BD6" s="21" t="str">
        <f>IF(BD7="","",IF(BD7="-","【-】","【"&amp;SUBSTITUTE(TEXT(BD7,"#,##0.00"),"-","△")&amp;"】"))</f>
        <v>【261.51】</v>
      </c>
      <c r="BE6" s="22">
        <f>IF(BE7="",NA(),BE7)</f>
        <v>392.75</v>
      </c>
      <c r="BF6" s="22">
        <f t="shared" ref="BF6:BN6" si="7">IF(BF7="",NA(),BF7)</f>
        <v>383</v>
      </c>
      <c r="BG6" s="22">
        <f t="shared" si="7"/>
        <v>372.13</v>
      </c>
      <c r="BH6" s="22">
        <f t="shared" si="7"/>
        <v>372.61</v>
      </c>
      <c r="BI6" s="22">
        <f t="shared" si="7"/>
        <v>366.26</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113.39</v>
      </c>
      <c r="BQ6" s="22">
        <f t="shared" ref="BQ6:BY6" si="8">IF(BQ7="",NA(),BQ7)</f>
        <v>100.95</v>
      </c>
      <c r="BR6" s="22">
        <f t="shared" si="8"/>
        <v>109.37</v>
      </c>
      <c r="BS6" s="22">
        <f t="shared" si="8"/>
        <v>109.53</v>
      </c>
      <c r="BT6" s="22">
        <f t="shared" si="8"/>
        <v>111.4</v>
      </c>
      <c r="BU6" s="22">
        <f t="shared" si="8"/>
        <v>104.57</v>
      </c>
      <c r="BV6" s="22">
        <f t="shared" si="8"/>
        <v>103.54</v>
      </c>
      <c r="BW6" s="22">
        <f t="shared" si="8"/>
        <v>103.32</v>
      </c>
      <c r="BX6" s="22">
        <f t="shared" si="8"/>
        <v>100.85</v>
      </c>
      <c r="BY6" s="22">
        <f t="shared" si="8"/>
        <v>103.79</v>
      </c>
      <c r="BZ6" s="21" t="str">
        <f>IF(BZ7="","",IF(BZ7="-","【-】","【"&amp;SUBSTITUTE(TEXT(BZ7,"#,##0.00"),"-","△")&amp;"】"))</f>
        <v>【102.35】</v>
      </c>
      <c r="CA6" s="22">
        <f>IF(CA7="",NA(),CA7)</f>
        <v>155.87</v>
      </c>
      <c r="CB6" s="22">
        <f t="shared" ref="CB6:CJ6" si="9">IF(CB7="",NA(),CB7)</f>
        <v>175.79</v>
      </c>
      <c r="CC6" s="22">
        <f t="shared" si="9"/>
        <v>163.04</v>
      </c>
      <c r="CD6" s="22">
        <f t="shared" si="9"/>
        <v>161.38999999999999</v>
      </c>
      <c r="CE6" s="22">
        <f t="shared" si="9"/>
        <v>160.18</v>
      </c>
      <c r="CF6" s="22">
        <f t="shared" si="9"/>
        <v>165.47</v>
      </c>
      <c r="CG6" s="22">
        <f t="shared" si="9"/>
        <v>167.46</v>
      </c>
      <c r="CH6" s="22">
        <f t="shared" si="9"/>
        <v>168.56</v>
      </c>
      <c r="CI6" s="22">
        <f t="shared" si="9"/>
        <v>167.1</v>
      </c>
      <c r="CJ6" s="22">
        <f t="shared" si="9"/>
        <v>167.86</v>
      </c>
      <c r="CK6" s="21" t="str">
        <f>IF(CK7="","",IF(CK7="-","【-】","【"&amp;SUBSTITUTE(TEXT(CK7,"#,##0.00"),"-","△")&amp;"】"))</f>
        <v>【167.74】</v>
      </c>
      <c r="CL6" s="22">
        <f>IF(CL7="",NA(),CL7)</f>
        <v>48.87</v>
      </c>
      <c r="CM6" s="22">
        <f t="shared" ref="CM6:CU6" si="10">IF(CM7="",NA(),CM7)</f>
        <v>49.05</v>
      </c>
      <c r="CN6" s="22">
        <f t="shared" si="10"/>
        <v>48.34</v>
      </c>
      <c r="CO6" s="22">
        <f t="shared" si="10"/>
        <v>48.1</v>
      </c>
      <c r="CP6" s="22">
        <f t="shared" si="10"/>
        <v>48.19</v>
      </c>
      <c r="CQ6" s="22">
        <f t="shared" si="10"/>
        <v>59.74</v>
      </c>
      <c r="CR6" s="22">
        <f t="shared" si="10"/>
        <v>59.46</v>
      </c>
      <c r="CS6" s="22">
        <f t="shared" si="10"/>
        <v>59.51</v>
      </c>
      <c r="CT6" s="22">
        <f t="shared" si="10"/>
        <v>59.91</v>
      </c>
      <c r="CU6" s="22">
        <f t="shared" si="10"/>
        <v>59.4</v>
      </c>
      <c r="CV6" s="21" t="str">
        <f>IF(CV7="","",IF(CV7="-","【-】","【"&amp;SUBSTITUTE(TEXT(CV7,"#,##0.00"),"-","△")&amp;"】"))</f>
        <v>【60.29】</v>
      </c>
      <c r="CW6" s="22">
        <f>IF(CW7="",NA(),CW7)</f>
        <v>86.58</v>
      </c>
      <c r="CX6" s="22">
        <f t="shared" ref="CX6:DF6" si="11">IF(CX7="",NA(),CX7)</f>
        <v>85.89</v>
      </c>
      <c r="CY6" s="22">
        <f t="shared" si="11"/>
        <v>85.47</v>
      </c>
      <c r="CZ6" s="22">
        <f t="shared" si="11"/>
        <v>86.28</v>
      </c>
      <c r="DA6" s="22">
        <f t="shared" si="11"/>
        <v>85.36</v>
      </c>
      <c r="DB6" s="22">
        <f t="shared" si="11"/>
        <v>87.28</v>
      </c>
      <c r="DC6" s="22">
        <f t="shared" si="11"/>
        <v>87.41</v>
      </c>
      <c r="DD6" s="22">
        <f t="shared" si="11"/>
        <v>87.08</v>
      </c>
      <c r="DE6" s="22">
        <f t="shared" si="11"/>
        <v>87.26</v>
      </c>
      <c r="DF6" s="22">
        <f t="shared" si="11"/>
        <v>87.57</v>
      </c>
      <c r="DG6" s="21" t="str">
        <f>IF(DG7="","",IF(DG7="-","【-】","【"&amp;SUBSTITUTE(TEXT(DG7,"#,##0.00"),"-","△")&amp;"】"))</f>
        <v>【90.12】</v>
      </c>
      <c r="DH6" s="22">
        <f>IF(DH7="",NA(),DH7)</f>
        <v>51.26</v>
      </c>
      <c r="DI6" s="22">
        <f t="shared" ref="DI6:DQ6" si="12">IF(DI7="",NA(),DI7)</f>
        <v>51.55</v>
      </c>
      <c r="DJ6" s="22">
        <f t="shared" si="12"/>
        <v>52.65</v>
      </c>
      <c r="DK6" s="22">
        <f t="shared" si="12"/>
        <v>53.2</v>
      </c>
      <c r="DL6" s="22">
        <f t="shared" si="12"/>
        <v>54.18</v>
      </c>
      <c r="DM6" s="22">
        <f t="shared" si="12"/>
        <v>46.94</v>
      </c>
      <c r="DN6" s="22">
        <f t="shared" si="12"/>
        <v>47.62</v>
      </c>
      <c r="DO6" s="22">
        <f t="shared" si="12"/>
        <v>48.55</v>
      </c>
      <c r="DP6" s="22">
        <f t="shared" si="12"/>
        <v>49.2</v>
      </c>
      <c r="DQ6" s="22">
        <f t="shared" si="12"/>
        <v>50.01</v>
      </c>
      <c r="DR6" s="21" t="str">
        <f>IF(DR7="","",IF(DR7="-","【-】","【"&amp;SUBSTITUTE(TEXT(DR7,"#,##0.00"),"-","△")&amp;"】"))</f>
        <v>【50.88】</v>
      </c>
      <c r="DS6" s="22">
        <f>IF(DS7="",NA(),DS7)</f>
        <v>32.130000000000003</v>
      </c>
      <c r="DT6" s="22">
        <f t="shared" ref="DT6:EB6" si="13">IF(DT7="",NA(),DT7)</f>
        <v>34.270000000000003</v>
      </c>
      <c r="DU6" s="22">
        <f t="shared" si="13"/>
        <v>37.64</v>
      </c>
      <c r="DV6" s="22">
        <f t="shared" si="13"/>
        <v>40.020000000000003</v>
      </c>
      <c r="DW6" s="22">
        <f t="shared" si="13"/>
        <v>42</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0.41</v>
      </c>
      <c r="EE6" s="22">
        <f t="shared" ref="EE6:EM6" si="14">IF(EE7="",NA(),EE7)</f>
        <v>1.05</v>
      </c>
      <c r="EF6" s="22">
        <f t="shared" si="14"/>
        <v>0.71</v>
      </c>
      <c r="EG6" s="22">
        <f t="shared" si="14"/>
        <v>0.75</v>
      </c>
      <c r="EH6" s="22">
        <f t="shared" si="14"/>
        <v>0.57999999999999996</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352161</v>
      </c>
      <c r="D7" s="24">
        <v>46</v>
      </c>
      <c r="E7" s="24">
        <v>1</v>
      </c>
      <c r="F7" s="24">
        <v>0</v>
      </c>
      <c r="G7" s="24">
        <v>1</v>
      </c>
      <c r="H7" s="24" t="s">
        <v>93</v>
      </c>
      <c r="I7" s="24" t="s">
        <v>94</v>
      </c>
      <c r="J7" s="24" t="s">
        <v>95</v>
      </c>
      <c r="K7" s="24" t="s">
        <v>96</v>
      </c>
      <c r="L7" s="24" t="s">
        <v>97</v>
      </c>
      <c r="M7" s="24" t="s">
        <v>98</v>
      </c>
      <c r="N7" s="25" t="s">
        <v>99</v>
      </c>
      <c r="O7" s="25">
        <v>55.39</v>
      </c>
      <c r="P7" s="25">
        <v>99.31</v>
      </c>
      <c r="Q7" s="25">
        <v>2904</v>
      </c>
      <c r="R7" s="25">
        <v>60850</v>
      </c>
      <c r="S7" s="25">
        <v>133.09</v>
      </c>
      <c r="T7" s="25">
        <v>457.21</v>
      </c>
      <c r="U7" s="25">
        <v>60046</v>
      </c>
      <c r="V7" s="25">
        <v>68.39</v>
      </c>
      <c r="W7" s="25">
        <v>877.99</v>
      </c>
      <c r="X7" s="25">
        <v>117.13</v>
      </c>
      <c r="Y7" s="25">
        <v>105.09</v>
      </c>
      <c r="Z7" s="25">
        <v>113.21</v>
      </c>
      <c r="AA7" s="25">
        <v>112.82</v>
      </c>
      <c r="AB7" s="25">
        <v>114.04</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301.88</v>
      </c>
      <c r="AU7" s="25">
        <v>280.11</v>
      </c>
      <c r="AV7" s="25">
        <v>301.68</v>
      </c>
      <c r="AW7" s="25">
        <v>275.37</v>
      </c>
      <c r="AX7" s="25">
        <v>281.93</v>
      </c>
      <c r="AY7" s="25">
        <v>355.5</v>
      </c>
      <c r="AZ7" s="25">
        <v>349.83</v>
      </c>
      <c r="BA7" s="25">
        <v>360.86</v>
      </c>
      <c r="BB7" s="25">
        <v>350.79</v>
      </c>
      <c r="BC7" s="25">
        <v>354.57</v>
      </c>
      <c r="BD7" s="25">
        <v>261.51</v>
      </c>
      <c r="BE7" s="25">
        <v>392.75</v>
      </c>
      <c r="BF7" s="25">
        <v>383</v>
      </c>
      <c r="BG7" s="25">
        <v>372.13</v>
      </c>
      <c r="BH7" s="25">
        <v>372.61</v>
      </c>
      <c r="BI7" s="25">
        <v>366.26</v>
      </c>
      <c r="BJ7" s="25">
        <v>312.58</v>
      </c>
      <c r="BK7" s="25">
        <v>314.87</v>
      </c>
      <c r="BL7" s="25">
        <v>309.27999999999997</v>
      </c>
      <c r="BM7" s="25">
        <v>322.92</v>
      </c>
      <c r="BN7" s="25">
        <v>303.45999999999998</v>
      </c>
      <c r="BO7" s="25">
        <v>265.16000000000003</v>
      </c>
      <c r="BP7" s="25">
        <v>113.39</v>
      </c>
      <c r="BQ7" s="25">
        <v>100.95</v>
      </c>
      <c r="BR7" s="25">
        <v>109.37</v>
      </c>
      <c r="BS7" s="25">
        <v>109.53</v>
      </c>
      <c r="BT7" s="25">
        <v>111.4</v>
      </c>
      <c r="BU7" s="25">
        <v>104.57</v>
      </c>
      <c r="BV7" s="25">
        <v>103.54</v>
      </c>
      <c r="BW7" s="25">
        <v>103.32</v>
      </c>
      <c r="BX7" s="25">
        <v>100.85</v>
      </c>
      <c r="BY7" s="25">
        <v>103.79</v>
      </c>
      <c r="BZ7" s="25">
        <v>102.35</v>
      </c>
      <c r="CA7" s="25">
        <v>155.87</v>
      </c>
      <c r="CB7" s="25">
        <v>175.79</v>
      </c>
      <c r="CC7" s="25">
        <v>163.04</v>
      </c>
      <c r="CD7" s="25">
        <v>161.38999999999999</v>
      </c>
      <c r="CE7" s="25">
        <v>160.18</v>
      </c>
      <c r="CF7" s="25">
        <v>165.47</v>
      </c>
      <c r="CG7" s="25">
        <v>167.46</v>
      </c>
      <c r="CH7" s="25">
        <v>168.56</v>
      </c>
      <c r="CI7" s="25">
        <v>167.1</v>
      </c>
      <c r="CJ7" s="25">
        <v>167.86</v>
      </c>
      <c r="CK7" s="25">
        <v>167.74</v>
      </c>
      <c r="CL7" s="25">
        <v>48.87</v>
      </c>
      <c r="CM7" s="25">
        <v>49.05</v>
      </c>
      <c r="CN7" s="25">
        <v>48.34</v>
      </c>
      <c r="CO7" s="25">
        <v>48.1</v>
      </c>
      <c r="CP7" s="25">
        <v>48.19</v>
      </c>
      <c r="CQ7" s="25">
        <v>59.74</v>
      </c>
      <c r="CR7" s="25">
        <v>59.46</v>
      </c>
      <c r="CS7" s="25">
        <v>59.51</v>
      </c>
      <c r="CT7" s="25">
        <v>59.91</v>
      </c>
      <c r="CU7" s="25">
        <v>59.4</v>
      </c>
      <c r="CV7" s="25">
        <v>60.29</v>
      </c>
      <c r="CW7" s="25">
        <v>86.58</v>
      </c>
      <c r="CX7" s="25">
        <v>85.89</v>
      </c>
      <c r="CY7" s="25">
        <v>85.47</v>
      </c>
      <c r="CZ7" s="25">
        <v>86.28</v>
      </c>
      <c r="DA7" s="25">
        <v>85.36</v>
      </c>
      <c r="DB7" s="25">
        <v>87.28</v>
      </c>
      <c r="DC7" s="25">
        <v>87.41</v>
      </c>
      <c r="DD7" s="25">
        <v>87.08</v>
      </c>
      <c r="DE7" s="25">
        <v>87.26</v>
      </c>
      <c r="DF7" s="25">
        <v>87.57</v>
      </c>
      <c r="DG7" s="25">
        <v>90.12</v>
      </c>
      <c r="DH7" s="25">
        <v>51.26</v>
      </c>
      <c r="DI7" s="25">
        <v>51.55</v>
      </c>
      <c r="DJ7" s="25">
        <v>52.65</v>
      </c>
      <c r="DK7" s="25">
        <v>53.2</v>
      </c>
      <c r="DL7" s="25">
        <v>54.18</v>
      </c>
      <c r="DM7" s="25">
        <v>46.94</v>
      </c>
      <c r="DN7" s="25">
        <v>47.62</v>
      </c>
      <c r="DO7" s="25">
        <v>48.55</v>
      </c>
      <c r="DP7" s="25">
        <v>49.2</v>
      </c>
      <c r="DQ7" s="25">
        <v>50.01</v>
      </c>
      <c r="DR7" s="25">
        <v>50.88</v>
      </c>
      <c r="DS7" s="25">
        <v>32.130000000000003</v>
      </c>
      <c r="DT7" s="25">
        <v>34.270000000000003</v>
      </c>
      <c r="DU7" s="25">
        <v>37.64</v>
      </c>
      <c r="DV7" s="25">
        <v>40.020000000000003</v>
      </c>
      <c r="DW7" s="25">
        <v>42</v>
      </c>
      <c r="DX7" s="25">
        <v>14.48</v>
      </c>
      <c r="DY7" s="25">
        <v>16.27</v>
      </c>
      <c r="DZ7" s="25">
        <v>17.11</v>
      </c>
      <c r="EA7" s="25">
        <v>18.329999999999998</v>
      </c>
      <c r="EB7" s="25">
        <v>20.27</v>
      </c>
      <c r="EC7" s="25">
        <v>22.3</v>
      </c>
      <c r="ED7" s="25">
        <v>0.41</v>
      </c>
      <c r="EE7" s="25">
        <v>1.05</v>
      </c>
      <c r="EF7" s="25">
        <v>0.71</v>
      </c>
      <c r="EG7" s="25">
        <v>0.75</v>
      </c>
      <c r="EH7" s="25">
        <v>0.57999999999999996</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kaikei-cl13</cp:lastModifiedBy>
  <cp:lastPrinted>2023-02-01T07:11:11Z</cp:lastPrinted>
  <dcterms:created xsi:type="dcterms:W3CDTF">2022-12-01T01:04:05Z</dcterms:created>
  <dcterms:modified xsi:type="dcterms:W3CDTF">2023-02-01T07:11:13Z</dcterms:modified>
  <cp:category/>
</cp:coreProperties>
</file>